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arathon\Event\HKMAC 7th (2022)\"/>
    </mc:Choice>
  </mc:AlternateContent>
  <bookViews>
    <workbookView xWindow="0" yWindow="0" windowWidth="38400" windowHeight="17835"/>
  </bookViews>
  <sheets>
    <sheet name="Entry" sheetId="11" r:id="rId1"/>
    <sheet name="Relay" sheetId="28" r:id="rId2"/>
    <sheet name="Cover" sheetId="1" r:id="rId3"/>
    <sheet name="Appendix I" sheetId="26" r:id="rId4"/>
    <sheet name="Key" sheetId="27" state="hidden" r:id="rId5"/>
  </sheets>
  <definedNames>
    <definedName name="_xlnm.Print_Area" localSheetId="0">Entry!$A:$AY</definedName>
    <definedName name="_xlnm.Print_Titles" localSheetId="0">Entry!$1:$5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424" i="11" l="1"/>
  <c r="U423" i="11"/>
  <c r="U422" i="11"/>
  <c r="U421" i="11"/>
  <c r="U420" i="11"/>
  <c r="U419" i="11"/>
  <c r="U418" i="11"/>
  <c r="U417" i="11"/>
  <c r="U416" i="11"/>
  <c r="U415" i="11"/>
  <c r="U414" i="11"/>
  <c r="U413" i="11"/>
  <c r="U412" i="11"/>
  <c r="U411" i="11"/>
  <c r="U410" i="11"/>
  <c r="U409" i="11"/>
  <c r="U408" i="11"/>
  <c r="U407" i="11"/>
  <c r="U406" i="11"/>
  <c r="U405" i="11"/>
  <c r="U404" i="11"/>
  <c r="U403" i="11"/>
  <c r="U402" i="11"/>
  <c r="U401" i="11"/>
  <c r="U400" i="11"/>
  <c r="U399" i="11"/>
  <c r="U398" i="11"/>
  <c r="U397" i="11"/>
  <c r="U396" i="11"/>
  <c r="U395" i="11"/>
  <c r="U394" i="11"/>
  <c r="U393" i="11"/>
  <c r="U392" i="11"/>
  <c r="U391" i="11"/>
  <c r="U390" i="11"/>
  <c r="U389" i="11"/>
  <c r="U388" i="11"/>
  <c r="U387" i="11"/>
  <c r="U386" i="11"/>
  <c r="U385" i="11"/>
  <c r="U384" i="11"/>
  <c r="U383" i="11"/>
  <c r="U382" i="11"/>
  <c r="U381" i="11"/>
  <c r="U380" i="11"/>
  <c r="U379" i="11"/>
  <c r="U378" i="11"/>
  <c r="U377" i="11"/>
  <c r="U376" i="11"/>
  <c r="U375" i="11"/>
  <c r="U374" i="11"/>
  <c r="U373" i="11"/>
  <c r="U372" i="11"/>
  <c r="U371" i="11"/>
  <c r="U370" i="11"/>
  <c r="U369" i="11"/>
  <c r="U368" i="11"/>
  <c r="U367" i="11"/>
  <c r="U366" i="11"/>
  <c r="U365" i="11"/>
  <c r="U364" i="11"/>
  <c r="U363" i="11"/>
  <c r="U362" i="11"/>
  <c r="U361" i="11"/>
  <c r="U360" i="11"/>
  <c r="U359" i="11"/>
  <c r="U358" i="11"/>
  <c r="U357" i="11"/>
  <c r="U356" i="11"/>
  <c r="U355" i="11"/>
  <c r="U354" i="11"/>
  <c r="U353" i="11"/>
  <c r="U352" i="11"/>
  <c r="U351" i="11"/>
  <c r="U350" i="11"/>
  <c r="U349" i="11"/>
  <c r="U348" i="11"/>
  <c r="U347" i="11"/>
  <c r="U346" i="11"/>
  <c r="U345" i="11"/>
  <c r="U344" i="11"/>
  <c r="U343" i="11"/>
  <c r="U342" i="11"/>
  <c r="U341" i="11"/>
  <c r="U340" i="11"/>
  <c r="U339" i="11"/>
  <c r="U338" i="11"/>
  <c r="U337" i="11"/>
  <c r="U336" i="11"/>
  <c r="U335" i="11"/>
  <c r="U334" i="11"/>
  <c r="U333" i="11"/>
  <c r="U332" i="11"/>
  <c r="U331" i="11"/>
  <c r="U330" i="11"/>
  <c r="U329" i="11"/>
  <c r="U328" i="11"/>
  <c r="U327" i="11"/>
  <c r="U326" i="11"/>
  <c r="U325" i="11"/>
  <c r="U324" i="11"/>
  <c r="U323" i="11"/>
  <c r="U322" i="11"/>
  <c r="U321" i="11"/>
  <c r="U320" i="11"/>
  <c r="U319" i="11"/>
  <c r="U318" i="11"/>
  <c r="U317" i="11"/>
  <c r="U316" i="11"/>
  <c r="U315" i="11"/>
  <c r="U314" i="11"/>
  <c r="U313" i="11"/>
  <c r="U312" i="11"/>
  <c r="U311" i="11"/>
  <c r="U310" i="11"/>
  <c r="U309" i="11"/>
  <c r="U308" i="11"/>
  <c r="U307" i="11"/>
  <c r="U306" i="11"/>
  <c r="U305" i="11"/>
  <c r="U304" i="11"/>
  <c r="U303" i="11"/>
  <c r="U302" i="11"/>
  <c r="U301" i="11"/>
  <c r="U300" i="11"/>
  <c r="U299" i="11"/>
  <c r="U298" i="11"/>
  <c r="U297" i="11"/>
  <c r="U296" i="11"/>
  <c r="U295" i="11"/>
  <c r="U294" i="11"/>
  <c r="U293" i="11"/>
  <c r="U292" i="11"/>
  <c r="U291" i="11"/>
  <c r="U290" i="11"/>
  <c r="U289" i="11"/>
  <c r="U288" i="11"/>
  <c r="U287" i="11"/>
  <c r="U286" i="11"/>
  <c r="U285" i="11"/>
  <c r="U284" i="11"/>
  <c r="U283" i="11"/>
  <c r="U282" i="11"/>
  <c r="U281" i="11"/>
  <c r="U280" i="11"/>
  <c r="U279" i="11"/>
  <c r="U278" i="11"/>
  <c r="U277" i="11"/>
  <c r="U276" i="11"/>
  <c r="U275" i="11"/>
  <c r="U274" i="11"/>
  <c r="U273" i="11"/>
  <c r="U272" i="11"/>
  <c r="U271" i="11"/>
  <c r="U270" i="11"/>
  <c r="U269" i="11"/>
  <c r="U268" i="11"/>
  <c r="U267" i="11"/>
  <c r="U266" i="11"/>
  <c r="U265" i="11"/>
  <c r="U264" i="11"/>
  <c r="U263" i="11"/>
  <c r="U262" i="11"/>
  <c r="U261" i="11"/>
  <c r="U260" i="11"/>
  <c r="U259" i="11"/>
  <c r="U258" i="11"/>
  <c r="U257" i="11"/>
  <c r="U256" i="11"/>
  <c r="U255" i="11"/>
  <c r="U254" i="11"/>
  <c r="U253" i="11"/>
  <c r="U252" i="11"/>
  <c r="U251" i="11"/>
  <c r="U250" i="11"/>
  <c r="U249" i="11"/>
  <c r="U248" i="11"/>
  <c r="U247" i="11"/>
  <c r="U246" i="11"/>
  <c r="U245" i="11"/>
  <c r="U244" i="11"/>
  <c r="U243" i="11"/>
  <c r="U242" i="11"/>
  <c r="U241" i="11"/>
  <c r="U240" i="11"/>
  <c r="U239" i="11"/>
  <c r="U238" i="11"/>
  <c r="U237" i="11"/>
  <c r="U236" i="11"/>
  <c r="U235" i="11"/>
  <c r="U234" i="11"/>
  <c r="U233" i="11"/>
  <c r="U232" i="11"/>
  <c r="U231" i="11"/>
  <c r="U230" i="11"/>
  <c r="U229" i="11"/>
  <c r="U228" i="11"/>
  <c r="U227" i="11"/>
  <c r="U226" i="11"/>
  <c r="U225" i="11"/>
  <c r="U224" i="11"/>
  <c r="U223" i="11"/>
  <c r="U222" i="11"/>
  <c r="U221" i="11"/>
  <c r="U220" i="11"/>
  <c r="U219" i="11"/>
  <c r="U218" i="11"/>
  <c r="U217" i="11"/>
  <c r="U216" i="11"/>
  <c r="U215" i="11"/>
  <c r="U214" i="11"/>
  <c r="U213" i="11"/>
  <c r="U212" i="11"/>
  <c r="U211" i="11"/>
  <c r="U210" i="11"/>
  <c r="U209" i="11"/>
  <c r="U208" i="11"/>
  <c r="U207" i="11"/>
  <c r="U206" i="11"/>
  <c r="U205" i="11"/>
  <c r="U204" i="11"/>
  <c r="U203" i="11"/>
  <c r="U202" i="11"/>
  <c r="U201" i="11"/>
  <c r="U200" i="11"/>
  <c r="U199" i="11"/>
  <c r="U198" i="11"/>
  <c r="U197" i="11"/>
  <c r="U196" i="11"/>
  <c r="U195" i="11"/>
  <c r="U194" i="11"/>
  <c r="U193" i="11"/>
  <c r="U192" i="11"/>
  <c r="U191" i="11"/>
  <c r="U190" i="11"/>
  <c r="U189" i="11"/>
  <c r="U188" i="11"/>
  <c r="U187" i="11"/>
  <c r="U186" i="11"/>
  <c r="U185" i="11"/>
  <c r="U184" i="11"/>
  <c r="U183" i="11"/>
  <c r="U182" i="11"/>
  <c r="U181" i="11"/>
  <c r="U180" i="11"/>
  <c r="U179" i="11"/>
  <c r="U178" i="11"/>
  <c r="U177" i="11"/>
  <c r="U176" i="11"/>
  <c r="U175" i="11"/>
  <c r="U174" i="11"/>
  <c r="U173" i="11"/>
  <c r="U172" i="11"/>
  <c r="U171" i="11"/>
  <c r="U170" i="11"/>
  <c r="U169" i="11"/>
  <c r="U168" i="11"/>
  <c r="U167" i="11"/>
  <c r="U166" i="11"/>
  <c r="U165" i="11"/>
  <c r="U164" i="11"/>
  <c r="U163" i="11"/>
  <c r="U162" i="11"/>
  <c r="U161" i="11"/>
  <c r="U160" i="11"/>
  <c r="U159" i="11"/>
  <c r="U158" i="11"/>
  <c r="U157" i="11"/>
  <c r="U156" i="11"/>
  <c r="U155" i="11"/>
  <c r="U154" i="11"/>
  <c r="U153" i="11"/>
  <c r="U152" i="11"/>
  <c r="U151" i="11"/>
  <c r="U150" i="11"/>
  <c r="U149" i="11"/>
  <c r="U148" i="11"/>
  <c r="U147" i="11"/>
  <c r="U146" i="11"/>
  <c r="U145" i="11"/>
  <c r="U144" i="11"/>
  <c r="U143" i="11"/>
  <c r="U142" i="11"/>
  <c r="U141" i="11"/>
  <c r="U140" i="11"/>
  <c r="U139" i="11"/>
  <c r="U138" i="11"/>
  <c r="U137" i="11"/>
  <c r="U136" i="11"/>
  <c r="U135" i="11"/>
  <c r="U134" i="11"/>
  <c r="U133" i="11"/>
  <c r="U132" i="11"/>
  <c r="U131" i="11"/>
  <c r="U130" i="11"/>
  <c r="U129" i="11"/>
  <c r="U128" i="11"/>
  <c r="U127" i="11"/>
  <c r="U126" i="11"/>
  <c r="U125" i="11"/>
  <c r="U124" i="11"/>
  <c r="U123" i="11"/>
  <c r="U122" i="11"/>
  <c r="U121" i="11"/>
  <c r="U120" i="11"/>
  <c r="U119" i="11"/>
  <c r="U118" i="11"/>
  <c r="U117" i="11"/>
  <c r="U116" i="11"/>
  <c r="U115" i="11"/>
  <c r="U114" i="11"/>
  <c r="U113" i="11"/>
  <c r="U112" i="11"/>
  <c r="U111" i="11"/>
  <c r="U110" i="11"/>
  <c r="U109" i="11"/>
  <c r="U108" i="11"/>
  <c r="U107" i="11"/>
  <c r="U106" i="11"/>
  <c r="U105" i="11"/>
  <c r="U104" i="11"/>
  <c r="U103" i="11"/>
  <c r="U102" i="11"/>
  <c r="U101" i="11"/>
  <c r="U100" i="11"/>
  <c r="U99" i="11"/>
  <c r="U98" i="11"/>
  <c r="U97" i="11"/>
  <c r="U96" i="11"/>
  <c r="U95" i="11"/>
  <c r="U94" i="11"/>
  <c r="U93" i="11"/>
  <c r="U92" i="11"/>
  <c r="U91" i="11"/>
  <c r="U90" i="11"/>
  <c r="U89" i="11"/>
  <c r="U88" i="11"/>
  <c r="U87" i="11"/>
  <c r="U86" i="11"/>
  <c r="U85" i="11"/>
  <c r="U84" i="11"/>
  <c r="U83" i="11"/>
  <c r="U82" i="11"/>
  <c r="U81" i="11"/>
  <c r="U80" i="11"/>
  <c r="U79" i="11"/>
  <c r="U78" i="11"/>
  <c r="U77" i="11"/>
  <c r="U76" i="11"/>
  <c r="U75" i="11"/>
  <c r="U74" i="11"/>
  <c r="U73" i="11"/>
  <c r="U72" i="11"/>
  <c r="U71" i="11"/>
  <c r="U70" i="11"/>
  <c r="U69" i="11"/>
  <c r="U68" i="11"/>
  <c r="U67" i="11"/>
  <c r="U66" i="11"/>
  <c r="U65" i="11"/>
  <c r="U64" i="11"/>
  <c r="U63" i="11"/>
  <c r="U62" i="11"/>
  <c r="U61" i="11"/>
  <c r="U60" i="11"/>
  <c r="U59" i="11"/>
  <c r="U58" i="11"/>
  <c r="U57" i="11"/>
  <c r="U56" i="11"/>
  <c r="U55" i="11"/>
  <c r="U54" i="11"/>
  <c r="U53" i="11"/>
  <c r="U52" i="11"/>
  <c r="U51" i="11"/>
  <c r="U50" i="11"/>
  <c r="U49" i="11"/>
  <c r="U48" i="11"/>
  <c r="U47" i="11"/>
  <c r="U46" i="11"/>
  <c r="U45" i="11"/>
  <c r="U44" i="11"/>
  <c r="U43" i="11"/>
  <c r="U42" i="11"/>
  <c r="U41" i="11"/>
  <c r="U40" i="11"/>
  <c r="U39" i="11"/>
  <c r="U38" i="11"/>
  <c r="U37" i="11"/>
  <c r="U36" i="11"/>
  <c r="U35" i="11"/>
  <c r="U34" i="11"/>
  <c r="U33" i="11"/>
  <c r="U32" i="11"/>
  <c r="U31" i="11"/>
  <c r="U30" i="11"/>
  <c r="U29" i="11"/>
  <c r="U28" i="11"/>
  <c r="U27" i="11"/>
  <c r="U26" i="11"/>
  <c r="U24" i="11"/>
  <c r="U25" i="11"/>
  <c r="J25" i="11"/>
  <c r="E33" i="1" l="1"/>
  <c r="E32" i="1"/>
  <c r="AP425" i="11"/>
  <c r="D32" i="1" s="1"/>
  <c r="AW424" i="11"/>
  <c r="AW423" i="11"/>
  <c r="AW422" i="11"/>
  <c r="AW421" i="11"/>
  <c r="AW420" i="11"/>
  <c r="AW419" i="11"/>
  <c r="AW418" i="11"/>
  <c r="AW417" i="11"/>
  <c r="AW416" i="11"/>
  <c r="AW415" i="11"/>
  <c r="AW414" i="11"/>
  <c r="AW413" i="11"/>
  <c r="AW412" i="11"/>
  <c r="AW411" i="11"/>
  <c r="AW410" i="11"/>
  <c r="AW409" i="11"/>
  <c r="AW408" i="11"/>
  <c r="AW407" i="11"/>
  <c r="AW406" i="11"/>
  <c r="AW405" i="11"/>
  <c r="AW404" i="11"/>
  <c r="AW403" i="11"/>
  <c r="AW402" i="11"/>
  <c r="AW401" i="11"/>
  <c r="AW400" i="11"/>
  <c r="AW399" i="11"/>
  <c r="AW398" i="11"/>
  <c r="AW397" i="11"/>
  <c r="AW396" i="11"/>
  <c r="AW395" i="11"/>
  <c r="AW394" i="11"/>
  <c r="AW393" i="11"/>
  <c r="AW392" i="11"/>
  <c r="AW391" i="11"/>
  <c r="AW390" i="11"/>
  <c r="AW389" i="11"/>
  <c r="AW388" i="11"/>
  <c r="AW387" i="11"/>
  <c r="AW386" i="11"/>
  <c r="AW385" i="11"/>
  <c r="AW384" i="11"/>
  <c r="AW383" i="11"/>
  <c r="AW382" i="11"/>
  <c r="AW381" i="11"/>
  <c r="AW380" i="11"/>
  <c r="AW379" i="11"/>
  <c r="AW378" i="11"/>
  <c r="AW377" i="11"/>
  <c r="AW376" i="11"/>
  <c r="AW375" i="11"/>
  <c r="AW374" i="11"/>
  <c r="AW373" i="11"/>
  <c r="AW372" i="11"/>
  <c r="AW371" i="11"/>
  <c r="AW370" i="11"/>
  <c r="AW369" i="11"/>
  <c r="AW368" i="11"/>
  <c r="AW367" i="11"/>
  <c r="AW366" i="11"/>
  <c r="AW365" i="11"/>
  <c r="AW364" i="11"/>
  <c r="AW363" i="11"/>
  <c r="AW362" i="11"/>
  <c r="AW361" i="11"/>
  <c r="AW360" i="11"/>
  <c r="AW359" i="11"/>
  <c r="AW358" i="11"/>
  <c r="AW357" i="11"/>
  <c r="AW356" i="11"/>
  <c r="AW355" i="11"/>
  <c r="AW354" i="11"/>
  <c r="AW353" i="11"/>
  <c r="AW352" i="11"/>
  <c r="AW351" i="11"/>
  <c r="AW350" i="11"/>
  <c r="AW349" i="11"/>
  <c r="AW348" i="11"/>
  <c r="AW347" i="11"/>
  <c r="AW346" i="11"/>
  <c r="AW345" i="11"/>
  <c r="AW344" i="11"/>
  <c r="AW343" i="11"/>
  <c r="AW342" i="11"/>
  <c r="AW341" i="11"/>
  <c r="AW340" i="11"/>
  <c r="AW339" i="11"/>
  <c r="AW338" i="11"/>
  <c r="AW337" i="11"/>
  <c r="AW336" i="11"/>
  <c r="AW335" i="11"/>
  <c r="AW334" i="11"/>
  <c r="AW333" i="11"/>
  <c r="AW332" i="11"/>
  <c r="AW331" i="11"/>
  <c r="AW330" i="11"/>
  <c r="AW329" i="11"/>
  <c r="AW328" i="11"/>
  <c r="AW327" i="11"/>
  <c r="AW326" i="11"/>
  <c r="AW325" i="11"/>
  <c r="AW324" i="11"/>
  <c r="AW323" i="11"/>
  <c r="AW322" i="11"/>
  <c r="AW321" i="11"/>
  <c r="AW320" i="11"/>
  <c r="AW319" i="11"/>
  <c r="AW318" i="11"/>
  <c r="AW317" i="11"/>
  <c r="AW316" i="11"/>
  <c r="AW315" i="11"/>
  <c r="AW314" i="11"/>
  <c r="AW313" i="11"/>
  <c r="AW312" i="11"/>
  <c r="AW311" i="11"/>
  <c r="AW310" i="11"/>
  <c r="AW309" i="11"/>
  <c r="AW308" i="11"/>
  <c r="AW307" i="11"/>
  <c r="AW306" i="11"/>
  <c r="AW305" i="11"/>
  <c r="AW304" i="11"/>
  <c r="AW303" i="11"/>
  <c r="AW302" i="11"/>
  <c r="AW301" i="11"/>
  <c r="AW300" i="11"/>
  <c r="AW299" i="11"/>
  <c r="AW298" i="11"/>
  <c r="AW297" i="11"/>
  <c r="AW296" i="11"/>
  <c r="AW295" i="11"/>
  <c r="AW294" i="11"/>
  <c r="AW293" i="11"/>
  <c r="AW292" i="11"/>
  <c r="AW291" i="11"/>
  <c r="AW290" i="11"/>
  <c r="AW289" i="11"/>
  <c r="AW288" i="11"/>
  <c r="AW287" i="11"/>
  <c r="AW286" i="11"/>
  <c r="AW285" i="11"/>
  <c r="AW284" i="11"/>
  <c r="AW283" i="11"/>
  <c r="AW282" i="11"/>
  <c r="AW281" i="11"/>
  <c r="AW280" i="11"/>
  <c r="AW279" i="11"/>
  <c r="AW278" i="11"/>
  <c r="AW277" i="11"/>
  <c r="AW276" i="11"/>
  <c r="AW275" i="11"/>
  <c r="AW274" i="11"/>
  <c r="AW273" i="11"/>
  <c r="AW272" i="11"/>
  <c r="AW271" i="11"/>
  <c r="AW270" i="11"/>
  <c r="AW269" i="11"/>
  <c r="AW268" i="11"/>
  <c r="AW267" i="11"/>
  <c r="AW266" i="11"/>
  <c r="AW265" i="11"/>
  <c r="AW264" i="11"/>
  <c r="AW263" i="11"/>
  <c r="AW262" i="11"/>
  <c r="AW261" i="11"/>
  <c r="AW260" i="11"/>
  <c r="AW259" i="11"/>
  <c r="AW258" i="11"/>
  <c r="AW257" i="11"/>
  <c r="AW256" i="11"/>
  <c r="AW255" i="11"/>
  <c r="AW254" i="11"/>
  <c r="AW253" i="11"/>
  <c r="AW252" i="11"/>
  <c r="AW251" i="11"/>
  <c r="AW250" i="11"/>
  <c r="AW249" i="11"/>
  <c r="AW248" i="11"/>
  <c r="AW247" i="11"/>
  <c r="AW246" i="11"/>
  <c r="AW245" i="11"/>
  <c r="AW244" i="11"/>
  <c r="AW243" i="11"/>
  <c r="AW242" i="11"/>
  <c r="AW241" i="11"/>
  <c r="AW240" i="11"/>
  <c r="AW239" i="11"/>
  <c r="AW238" i="11"/>
  <c r="AW237" i="11"/>
  <c r="AW236" i="11"/>
  <c r="AW235" i="11"/>
  <c r="AW234" i="11"/>
  <c r="AW233" i="11"/>
  <c r="AW232" i="11"/>
  <c r="AW231" i="11"/>
  <c r="AW230" i="11"/>
  <c r="AW229" i="11"/>
  <c r="AW228" i="11"/>
  <c r="AW227" i="11"/>
  <c r="AW226" i="11"/>
  <c r="AW225" i="11"/>
  <c r="AW224" i="11"/>
  <c r="AW223" i="11"/>
  <c r="AW222" i="11"/>
  <c r="AW221" i="11"/>
  <c r="AW220" i="11"/>
  <c r="AW219" i="11"/>
  <c r="AW218" i="11"/>
  <c r="AW217" i="11"/>
  <c r="AW216" i="11"/>
  <c r="AW215" i="11"/>
  <c r="AW214" i="11"/>
  <c r="AW213" i="11"/>
  <c r="AW212" i="11"/>
  <c r="AW211" i="11"/>
  <c r="AW210" i="11"/>
  <c r="AW209" i="11"/>
  <c r="AW208" i="11"/>
  <c r="AW207" i="11"/>
  <c r="AW206" i="11"/>
  <c r="AW205" i="11"/>
  <c r="AW204" i="11"/>
  <c r="AW203" i="11"/>
  <c r="AW202" i="11"/>
  <c r="AW201" i="11"/>
  <c r="AW200" i="11"/>
  <c r="AW199" i="11"/>
  <c r="AW198" i="11"/>
  <c r="AW197" i="11"/>
  <c r="AW196" i="11"/>
  <c r="AW195" i="11"/>
  <c r="AW194" i="11"/>
  <c r="AW193" i="11"/>
  <c r="AW192" i="11"/>
  <c r="AW191" i="11"/>
  <c r="AW190" i="11"/>
  <c r="AW189" i="11"/>
  <c r="AW188" i="11"/>
  <c r="AW187" i="11"/>
  <c r="AW186" i="11"/>
  <c r="AW185" i="11"/>
  <c r="AW184" i="11"/>
  <c r="AW183" i="11"/>
  <c r="AW182" i="11"/>
  <c r="AW181" i="11"/>
  <c r="AW180" i="11"/>
  <c r="AW179" i="11"/>
  <c r="AW178" i="11"/>
  <c r="AW177" i="11"/>
  <c r="AW176" i="11"/>
  <c r="AW175" i="11"/>
  <c r="AW174" i="11"/>
  <c r="AW173" i="11"/>
  <c r="AW172" i="11"/>
  <c r="AW171" i="11"/>
  <c r="AW170" i="11"/>
  <c r="AW169" i="11"/>
  <c r="AW168" i="11"/>
  <c r="AW167" i="11"/>
  <c r="AW166" i="11"/>
  <c r="AW165" i="11"/>
  <c r="AW164" i="11"/>
  <c r="AW163" i="11"/>
  <c r="AW162" i="11"/>
  <c r="AW161" i="11"/>
  <c r="AW160" i="11"/>
  <c r="AW159" i="11"/>
  <c r="AW158" i="11"/>
  <c r="AW157" i="11"/>
  <c r="AW156" i="11"/>
  <c r="AW155" i="11"/>
  <c r="AW154" i="11"/>
  <c r="AW153" i="11"/>
  <c r="AW152" i="11"/>
  <c r="AW151" i="11"/>
  <c r="AW150" i="11"/>
  <c r="AW149" i="11"/>
  <c r="AW148" i="11"/>
  <c r="AW147" i="11"/>
  <c r="AW146" i="11"/>
  <c r="AW145" i="11"/>
  <c r="AW144" i="11"/>
  <c r="AW143" i="11"/>
  <c r="AW142" i="11"/>
  <c r="AW141" i="11"/>
  <c r="AW140" i="11"/>
  <c r="AW139" i="11"/>
  <c r="AW138" i="11"/>
  <c r="AW137" i="11"/>
  <c r="AW136" i="11"/>
  <c r="AW135" i="11"/>
  <c r="AW134" i="11"/>
  <c r="AW133" i="11"/>
  <c r="AW132" i="11"/>
  <c r="AW131" i="11"/>
  <c r="AW130" i="11"/>
  <c r="AW129" i="11"/>
  <c r="AW128" i="11"/>
  <c r="AW127" i="11"/>
  <c r="AW126" i="11"/>
  <c r="AW125" i="11"/>
  <c r="AW124" i="11"/>
  <c r="AW123" i="11"/>
  <c r="AW122" i="11"/>
  <c r="AW121" i="11"/>
  <c r="AW120" i="11"/>
  <c r="AW119" i="11"/>
  <c r="AW118" i="11"/>
  <c r="AW117" i="11"/>
  <c r="AW116" i="11"/>
  <c r="AW115" i="11"/>
  <c r="AW114" i="11"/>
  <c r="AW113" i="11"/>
  <c r="AW112" i="11"/>
  <c r="AW111" i="11"/>
  <c r="AW110" i="11"/>
  <c r="AW109" i="11"/>
  <c r="AW108" i="11"/>
  <c r="AW107" i="11"/>
  <c r="AW106" i="11"/>
  <c r="AW105" i="11"/>
  <c r="AW104" i="11"/>
  <c r="AW103" i="11"/>
  <c r="AW102" i="11"/>
  <c r="AW101" i="11"/>
  <c r="AW100" i="11"/>
  <c r="AW99" i="11"/>
  <c r="AW98" i="11"/>
  <c r="AW97" i="11"/>
  <c r="AW96" i="11"/>
  <c r="AW95" i="11"/>
  <c r="AW94" i="11"/>
  <c r="AW93" i="11"/>
  <c r="AW92" i="11"/>
  <c r="AW91" i="11"/>
  <c r="AW90" i="11"/>
  <c r="AW89" i="11"/>
  <c r="AW88" i="11"/>
  <c r="AW87" i="11"/>
  <c r="AW86" i="11"/>
  <c r="AW85" i="11"/>
  <c r="AW84" i="11"/>
  <c r="AW83" i="11"/>
  <c r="AW82" i="11"/>
  <c r="AW81" i="11"/>
  <c r="AW80" i="11"/>
  <c r="AW79" i="11"/>
  <c r="AW78" i="11"/>
  <c r="AW77" i="11"/>
  <c r="AW76" i="11"/>
  <c r="AW75" i="11"/>
  <c r="AW74" i="11"/>
  <c r="AW73" i="11"/>
  <c r="AW72" i="11"/>
  <c r="AW71" i="11"/>
  <c r="AW70" i="11"/>
  <c r="AW69" i="11"/>
  <c r="AW68" i="11"/>
  <c r="AW67" i="11"/>
  <c r="AW66" i="11"/>
  <c r="AW65" i="11"/>
  <c r="AW64" i="11"/>
  <c r="AW63" i="11"/>
  <c r="AW62" i="11"/>
  <c r="AW61" i="11"/>
  <c r="AW60" i="11"/>
  <c r="AW59" i="11"/>
  <c r="AW58" i="11"/>
  <c r="AW57" i="11"/>
  <c r="AW56" i="11"/>
  <c r="AW55" i="11"/>
  <c r="AW54" i="11"/>
  <c r="AW53" i="11"/>
  <c r="AW52" i="11"/>
  <c r="AW51" i="11"/>
  <c r="AW50" i="11"/>
  <c r="AW49" i="11"/>
  <c r="AW48" i="11"/>
  <c r="AW47" i="11"/>
  <c r="AW46" i="11"/>
  <c r="AW45" i="11"/>
  <c r="AW44" i="11"/>
  <c r="AW43" i="11"/>
  <c r="AW42" i="11"/>
  <c r="AW41" i="11"/>
  <c r="AW40" i="11"/>
  <c r="AW39" i="11"/>
  <c r="AW38" i="11"/>
  <c r="AW37" i="11"/>
  <c r="AW36" i="11"/>
  <c r="AW35" i="11"/>
  <c r="AW34" i="11"/>
  <c r="AW33" i="11"/>
  <c r="AW32" i="11"/>
  <c r="AW31" i="11"/>
  <c r="AW30" i="11"/>
  <c r="AW29" i="11"/>
  <c r="AW28" i="11"/>
  <c r="AW27" i="11"/>
  <c r="AW26" i="11"/>
  <c r="AW25" i="11"/>
  <c r="AW24" i="11"/>
  <c r="AU24" i="11"/>
  <c r="AV24" i="11" s="1"/>
  <c r="AU25" i="11"/>
  <c r="AV25" i="11" s="1"/>
  <c r="AU26" i="11"/>
  <c r="AV26" i="11" s="1"/>
  <c r="AU27" i="11"/>
  <c r="AV27" i="11" s="1"/>
  <c r="AU28" i="11"/>
  <c r="AV28" i="11" s="1"/>
  <c r="AU29" i="11"/>
  <c r="AV29" i="11" s="1"/>
  <c r="AU30" i="11"/>
  <c r="AV30" i="11" s="1"/>
  <c r="AU31" i="11"/>
  <c r="AV31" i="11" s="1"/>
  <c r="AU32" i="11"/>
  <c r="AV32" i="11" s="1"/>
  <c r="AU33" i="11"/>
  <c r="AV33" i="11" s="1"/>
  <c r="AU34" i="11"/>
  <c r="AV34" i="11" s="1"/>
  <c r="AU35" i="11"/>
  <c r="AV35" i="11" s="1"/>
  <c r="AU36" i="11"/>
  <c r="AV36" i="11" s="1"/>
  <c r="AU37" i="11"/>
  <c r="AV37" i="11" s="1"/>
  <c r="AU38" i="11"/>
  <c r="AV38" i="11" s="1"/>
  <c r="AU39" i="11"/>
  <c r="AV39" i="11" s="1"/>
  <c r="AU40" i="11"/>
  <c r="AV40" i="11" s="1"/>
  <c r="AU41" i="11"/>
  <c r="AV41" i="11" s="1"/>
  <c r="AU42" i="11"/>
  <c r="AV42" i="11"/>
  <c r="AU43" i="11"/>
  <c r="AV43" i="11" s="1"/>
  <c r="AU44" i="11"/>
  <c r="AV44" i="11" s="1"/>
  <c r="AU45" i="11"/>
  <c r="AV45" i="11" s="1"/>
  <c r="AU46" i="11"/>
  <c r="AV46" i="11" s="1"/>
  <c r="AU47" i="11"/>
  <c r="AV47" i="11" s="1"/>
  <c r="AU48" i="11"/>
  <c r="AV48" i="11" s="1"/>
  <c r="AU49" i="11"/>
  <c r="AV49" i="11" s="1"/>
  <c r="AU50" i="11"/>
  <c r="AV50" i="11"/>
  <c r="AU51" i="11"/>
  <c r="AV51" i="11" s="1"/>
  <c r="AU52" i="11"/>
  <c r="AV52" i="11" s="1"/>
  <c r="AU53" i="11"/>
  <c r="AV53" i="11" s="1"/>
  <c r="AU54" i="11"/>
  <c r="AV54" i="11" s="1"/>
  <c r="AU55" i="11"/>
  <c r="AV55" i="11" s="1"/>
  <c r="AU56" i="11"/>
  <c r="AV56" i="11" s="1"/>
  <c r="AU57" i="11"/>
  <c r="AV57" i="11" s="1"/>
  <c r="AU58" i="11"/>
  <c r="AV58" i="11" s="1"/>
  <c r="AU59" i="11"/>
  <c r="AV59" i="11" s="1"/>
  <c r="AU60" i="11"/>
  <c r="AV60" i="11" s="1"/>
  <c r="AU61" i="11"/>
  <c r="AV61" i="11" s="1"/>
  <c r="AU62" i="11"/>
  <c r="AV62" i="11" s="1"/>
  <c r="AU63" i="11"/>
  <c r="AV63" i="11" s="1"/>
  <c r="AU64" i="11"/>
  <c r="AV64" i="11" s="1"/>
  <c r="AU65" i="11"/>
  <c r="AV65" i="11" s="1"/>
  <c r="AU66" i="11"/>
  <c r="AV66" i="11" s="1"/>
  <c r="AU67" i="11"/>
  <c r="AV67" i="11" s="1"/>
  <c r="AU68" i="11"/>
  <c r="AV68" i="11" s="1"/>
  <c r="AU69" i="11"/>
  <c r="AV69" i="11" s="1"/>
  <c r="AU70" i="11"/>
  <c r="AV70" i="11" s="1"/>
  <c r="AU71" i="11"/>
  <c r="AV71" i="11" s="1"/>
  <c r="AU72" i="11"/>
  <c r="AV72" i="11" s="1"/>
  <c r="AU73" i="11"/>
  <c r="AV73" i="11" s="1"/>
  <c r="AU74" i="11"/>
  <c r="AV74" i="11" s="1"/>
  <c r="AU75" i="11"/>
  <c r="AV75" i="11" s="1"/>
  <c r="AU76" i="11"/>
  <c r="AV76" i="11" s="1"/>
  <c r="AU77" i="11"/>
  <c r="AV77" i="11" s="1"/>
  <c r="AU78" i="11"/>
  <c r="AV78" i="11" s="1"/>
  <c r="AU79" i="11"/>
  <c r="AV79" i="11" s="1"/>
  <c r="AU80" i="11"/>
  <c r="AV80" i="11" s="1"/>
  <c r="AU81" i="11"/>
  <c r="AV81" i="11" s="1"/>
  <c r="AU82" i="11"/>
  <c r="AV82" i="11" s="1"/>
  <c r="AU83" i="11"/>
  <c r="AV83" i="11" s="1"/>
  <c r="AU84" i="11"/>
  <c r="AV84" i="11" s="1"/>
  <c r="AU85" i="11"/>
  <c r="AV85" i="11" s="1"/>
  <c r="AU86" i="11"/>
  <c r="AV86" i="11" s="1"/>
  <c r="AU87" i="11"/>
  <c r="AV87" i="11" s="1"/>
  <c r="AU88" i="11"/>
  <c r="AV88" i="11" s="1"/>
  <c r="AU89" i="11"/>
  <c r="AV89" i="11" s="1"/>
  <c r="AU90" i="11"/>
  <c r="AV90" i="11"/>
  <c r="AU91" i="11"/>
  <c r="AV91" i="11" s="1"/>
  <c r="AU92" i="11"/>
  <c r="AV92" i="11" s="1"/>
  <c r="AU93" i="11"/>
  <c r="AV93" i="11" s="1"/>
  <c r="AU94" i="11"/>
  <c r="AV94" i="11" s="1"/>
  <c r="AU95" i="11"/>
  <c r="AV95" i="11" s="1"/>
  <c r="AU96" i="11"/>
  <c r="AV96" i="11" s="1"/>
  <c r="AU97" i="11"/>
  <c r="AV97" i="11" s="1"/>
  <c r="AU98" i="11"/>
  <c r="AV98" i="11" s="1"/>
  <c r="AU99" i="11"/>
  <c r="AV99" i="11" s="1"/>
  <c r="AU100" i="11"/>
  <c r="AV100" i="11" s="1"/>
  <c r="AU101" i="11"/>
  <c r="AV101" i="11" s="1"/>
  <c r="AU102" i="11"/>
  <c r="AV102" i="11" s="1"/>
  <c r="AU103" i="11"/>
  <c r="AV103" i="11" s="1"/>
  <c r="AU104" i="11"/>
  <c r="AV104" i="11"/>
  <c r="AU105" i="11"/>
  <c r="AV105" i="11"/>
  <c r="AU106" i="11"/>
  <c r="AV106" i="11" s="1"/>
  <c r="AU107" i="11"/>
  <c r="AV107" i="11" s="1"/>
  <c r="AU108" i="11"/>
  <c r="AV108" i="11" s="1"/>
  <c r="AU109" i="11"/>
  <c r="AV109" i="11" s="1"/>
  <c r="AU110" i="11"/>
  <c r="AV110" i="11" s="1"/>
  <c r="AU111" i="11"/>
  <c r="AV111" i="11" s="1"/>
  <c r="AU112" i="11"/>
  <c r="AV112" i="11" s="1"/>
  <c r="AU113" i="11"/>
  <c r="AV113" i="11" s="1"/>
  <c r="AU114" i="11"/>
  <c r="AV114" i="11"/>
  <c r="AU115" i="11"/>
  <c r="AV115" i="11" s="1"/>
  <c r="AU116" i="11"/>
  <c r="AV116" i="11" s="1"/>
  <c r="AU117" i="11"/>
  <c r="AV117" i="11" s="1"/>
  <c r="AU118" i="11"/>
  <c r="AV118" i="11" s="1"/>
  <c r="AU119" i="11"/>
  <c r="AV119" i="11" s="1"/>
  <c r="AU120" i="11"/>
  <c r="AV120" i="11"/>
  <c r="AU121" i="11"/>
  <c r="AV121" i="11" s="1"/>
  <c r="AU122" i="11"/>
  <c r="AV122" i="11"/>
  <c r="AU123" i="11"/>
  <c r="AV123" i="11" s="1"/>
  <c r="AU124" i="11"/>
  <c r="AV124" i="11" s="1"/>
  <c r="AU125" i="11"/>
  <c r="AV125" i="11" s="1"/>
  <c r="AU126" i="11"/>
  <c r="AV126" i="11"/>
  <c r="AU127" i="11"/>
  <c r="AV127" i="11" s="1"/>
  <c r="AU128" i="11"/>
  <c r="AV128" i="11"/>
  <c r="AU129" i="11"/>
  <c r="AV129" i="11" s="1"/>
  <c r="AU130" i="11"/>
  <c r="AV130" i="11"/>
  <c r="AU131" i="11"/>
  <c r="AV131" i="11" s="1"/>
  <c r="AU132" i="11"/>
  <c r="AV132" i="11" s="1"/>
  <c r="AU133" i="11"/>
  <c r="AV133" i="11" s="1"/>
  <c r="AU134" i="11"/>
  <c r="AV134" i="11"/>
  <c r="AU135" i="11"/>
  <c r="AV135" i="11" s="1"/>
  <c r="AU136" i="11"/>
  <c r="AV136" i="11"/>
  <c r="AU137" i="11"/>
  <c r="AV137" i="11" s="1"/>
  <c r="AU138" i="11"/>
  <c r="AV138" i="11" s="1"/>
  <c r="AU139" i="11"/>
  <c r="AV139" i="11" s="1"/>
  <c r="AU140" i="11"/>
  <c r="AV140" i="11" s="1"/>
  <c r="AU141" i="11"/>
  <c r="AV141" i="11" s="1"/>
  <c r="AU142" i="11"/>
  <c r="AV142" i="11" s="1"/>
  <c r="AU143" i="11"/>
  <c r="AV143" i="11" s="1"/>
  <c r="AU144" i="11"/>
  <c r="AV144" i="11" s="1"/>
  <c r="AU145" i="11"/>
  <c r="AV145" i="11" s="1"/>
  <c r="AU146" i="11"/>
  <c r="AV146" i="11" s="1"/>
  <c r="AU147" i="11"/>
  <c r="AV147" i="11" s="1"/>
  <c r="AU148" i="11"/>
  <c r="AV148" i="11" s="1"/>
  <c r="AU149" i="11"/>
  <c r="AV149" i="11"/>
  <c r="AU150" i="11"/>
  <c r="AV150" i="11" s="1"/>
  <c r="AU151" i="11"/>
  <c r="AV151" i="11" s="1"/>
  <c r="AU152" i="11"/>
  <c r="AV152" i="11" s="1"/>
  <c r="AU153" i="11"/>
  <c r="AV153" i="11" s="1"/>
  <c r="AU154" i="11"/>
  <c r="AV154" i="11"/>
  <c r="AU155" i="11"/>
  <c r="AV155" i="11" s="1"/>
  <c r="AU156" i="11"/>
  <c r="AV156" i="11" s="1"/>
  <c r="AU157" i="11"/>
  <c r="AV157" i="11" s="1"/>
  <c r="AU158" i="11"/>
  <c r="AV158" i="11" s="1"/>
  <c r="AU159" i="11"/>
  <c r="AV159" i="11" s="1"/>
  <c r="AU160" i="11"/>
  <c r="AV160" i="11" s="1"/>
  <c r="AU161" i="11"/>
  <c r="AV161" i="11" s="1"/>
  <c r="AU162" i="11"/>
  <c r="AV162" i="11" s="1"/>
  <c r="AU163" i="11"/>
  <c r="AV163" i="11" s="1"/>
  <c r="AU164" i="11"/>
  <c r="AV164" i="11" s="1"/>
  <c r="AU165" i="11"/>
  <c r="AV165" i="11" s="1"/>
  <c r="AU166" i="11"/>
  <c r="AV166" i="11"/>
  <c r="AU167" i="11"/>
  <c r="AV167" i="11" s="1"/>
  <c r="AU168" i="11"/>
  <c r="AV168" i="11" s="1"/>
  <c r="AU169" i="11"/>
  <c r="AV169" i="11" s="1"/>
  <c r="AU170" i="11"/>
  <c r="AV170" i="11" s="1"/>
  <c r="AU171" i="11"/>
  <c r="AV171" i="11" s="1"/>
  <c r="AU172" i="11"/>
  <c r="AV172" i="11"/>
  <c r="AU173" i="11"/>
  <c r="AV173" i="11" s="1"/>
  <c r="AU174" i="11"/>
  <c r="AV174" i="11" s="1"/>
  <c r="AU175" i="11"/>
  <c r="AV175" i="11" s="1"/>
  <c r="AU176" i="11"/>
  <c r="AV176" i="11" s="1"/>
  <c r="AU177" i="11"/>
  <c r="AV177" i="11" s="1"/>
  <c r="AU178" i="11"/>
  <c r="AV178" i="11" s="1"/>
  <c r="AU179" i="11"/>
  <c r="AV179" i="11" s="1"/>
  <c r="AU180" i="11"/>
  <c r="AV180" i="11" s="1"/>
  <c r="AU181" i="11"/>
  <c r="AV181" i="11"/>
  <c r="AU182" i="11"/>
  <c r="AV182" i="11" s="1"/>
  <c r="AU183" i="11"/>
  <c r="AV183" i="11" s="1"/>
  <c r="AU184" i="11"/>
  <c r="AV184" i="11" s="1"/>
  <c r="AU185" i="11"/>
  <c r="AV185" i="11" s="1"/>
  <c r="AU186" i="11"/>
  <c r="AV186" i="11" s="1"/>
  <c r="AU187" i="11"/>
  <c r="AV187" i="11" s="1"/>
  <c r="AU188" i="11"/>
  <c r="AV188" i="11" s="1"/>
  <c r="AU189" i="11"/>
  <c r="AV189" i="11" s="1"/>
  <c r="AU190" i="11"/>
  <c r="AV190" i="11"/>
  <c r="AU191" i="11"/>
  <c r="AV191" i="11" s="1"/>
  <c r="AU192" i="11"/>
  <c r="AV192" i="11" s="1"/>
  <c r="AU193" i="11"/>
  <c r="AV193" i="11" s="1"/>
  <c r="AU194" i="11"/>
  <c r="AV194" i="11" s="1"/>
  <c r="AU195" i="11"/>
  <c r="AV195" i="11" s="1"/>
  <c r="AU196" i="11"/>
  <c r="AV196" i="11" s="1"/>
  <c r="AU197" i="11"/>
  <c r="AV197" i="11" s="1"/>
  <c r="AU198" i="11"/>
  <c r="AV198" i="11" s="1"/>
  <c r="AU199" i="11"/>
  <c r="AV199" i="11" s="1"/>
  <c r="AU200" i="11"/>
  <c r="AV200" i="11" s="1"/>
  <c r="AU201" i="11"/>
  <c r="AV201" i="11" s="1"/>
  <c r="AU202" i="11"/>
  <c r="AV202" i="11"/>
  <c r="AU203" i="11"/>
  <c r="AV203" i="11" s="1"/>
  <c r="AU204" i="11"/>
  <c r="AV204" i="11"/>
  <c r="AU205" i="11"/>
  <c r="AV205" i="11" s="1"/>
  <c r="AU206" i="11"/>
  <c r="AV206" i="11" s="1"/>
  <c r="AU207" i="11"/>
  <c r="AV207" i="11" s="1"/>
  <c r="AU208" i="11"/>
  <c r="AV208" i="11" s="1"/>
  <c r="AU209" i="11"/>
  <c r="AV209" i="11" s="1"/>
  <c r="AU210" i="11"/>
  <c r="AV210" i="11" s="1"/>
  <c r="AU211" i="11"/>
  <c r="AV211" i="11" s="1"/>
  <c r="AU212" i="11"/>
  <c r="AV212" i="11" s="1"/>
  <c r="AU213" i="11"/>
  <c r="AV213" i="11"/>
  <c r="AU214" i="11"/>
  <c r="AV214" i="11" s="1"/>
  <c r="AU215" i="11"/>
  <c r="AV215" i="11" s="1"/>
  <c r="AU216" i="11"/>
  <c r="AV216" i="11" s="1"/>
  <c r="AU217" i="11"/>
  <c r="AV217" i="11" s="1"/>
  <c r="AU218" i="11"/>
  <c r="AV218" i="11" s="1"/>
  <c r="AU219" i="11"/>
  <c r="AV219" i="11" s="1"/>
  <c r="AU220" i="11"/>
  <c r="AV220" i="11" s="1"/>
  <c r="AU221" i="11"/>
  <c r="AV221" i="11" s="1"/>
  <c r="AU222" i="11"/>
  <c r="AV222" i="11" s="1"/>
  <c r="AU223" i="11"/>
  <c r="AV223" i="11" s="1"/>
  <c r="AU224" i="11"/>
  <c r="AV224" i="11" s="1"/>
  <c r="AU225" i="11"/>
  <c r="AV225" i="11" s="1"/>
  <c r="AU226" i="11"/>
  <c r="AV226" i="11" s="1"/>
  <c r="AU227" i="11"/>
  <c r="AV227" i="11" s="1"/>
  <c r="AU228" i="11"/>
  <c r="AV228" i="11" s="1"/>
  <c r="AU229" i="11"/>
  <c r="AV229" i="11" s="1"/>
  <c r="AU230" i="11"/>
  <c r="AV230" i="11" s="1"/>
  <c r="AU231" i="11"/>
  <c r="AV231" i="11" s="1"/>
  <c r="AU232" i="11"/>
  <c r="AV232" i="11" s="1"/>
  <c r="AU233" i="11"/>
  <c r="AV233" i="11" s="1"/>
  <c r="AU234" i="11"/>
  <c r="AV234" i="11"/>
  <c r="AU235" i="11"/>
  <c r="AV235" i="11" s="1"/>
  <c r="AU236" i="11"/>
  <c r="AV236" i="11"/>
  <c r="AU237" i="11"/>
  <c r="AV237" i="11" s="1"/>
  <c r="AU238" i="11"/>
  <c r="AV238" i="11" s="1"/>
  <c r="AU239" i="11"/>
  <c r="AV239" i="11" s="1"/>
  <c r="AU240" i="11"/>
  <c r="AV240" i="11" s="1"/>
  <c r="AU241" i="11"/>
  <c r="AV241" i="11" s="1"/>
  <c r="AU242" i="11"/>
  <c r="AV242" i="11" s="1"/>
  <c r="AU243" i="11"/>
  <c r="AV243" i="11" s="1"/>
  <c r="AU244" i="11"/>
  <c r="AV244" i="11" s="1"/>
  <c r="AU245" i="11"/>
  <c r="AV245" i="11"/>
  <c r="AU246" i="11"/>
  <c r="AV246" i="11" s="1"/>
  <c r="AU247" i="11"/>
  <c r="AV247" i="11" s="1"/>
  <c r="AU248" i="11"/>
  <c r="AV248" i="11" s="1"/>
  <c r="AU249" i="11"/>
  <c r="AV249" i="11" s="1"/>
  <c r="AU250" i="11"/>
  <c r="AV250" i="11" s="1"/>
  <c r="AU251" i="11"/>
  <c r="AV251" i="11" s="1"/>
  <c r="AU252" i="11"/>
  <c r="AV252" i="11" s="1"/>
  <c r="AU253" i="11"/>
  <c r="AV253" i="11" s="1"/>
  <c r="AU254" i="11"/>
  <c r="AV254" i="11" s="1"/>
  <c r="AU255" i="11"/>
  <c r="AV255" i="11" s="1"/>
  <c r="AU256" i="11"/>
  <c r="AV256" i="11" s="1"/>
  <c r="AU257" i="11"/>
  <c r="AV257" i="11" s="1"/>
  <c r="AU258" i="11"/>
  <c r="AV258" i="11"/>
  <c r="AU259" i="11"/>
  <c r="AV259" i="11" s="1"/>
  <c r="AU260" i="11"/>
  <c r="AV260" i="11" s="1"/>
  <c r="AU261" i="11"/>
  <c r="AV261" i="11" s="1"/>
  <c r="AU262" i="11"/>
  <c r="AV262" i="11" s="1"/>
  <c r="AU263" i="11"/>
  <c r="AV263" i="11" s="1"/>
  <c r="AU264" i="11"/>
  <c r="AV264" i="11"/>
  <c r="AU265" i="11"/>
  <c r="AV265" i="11" s="1"/>
  <c r="AU266" i="11"/>
  <c r="AV266" i="11" s="1"/>
  <c r="AU267" i="11"/>
  <c r="AV267" i="11" s="1"/>
  <c r="AU268" i="11"/>
  <c r="AV268" i="11"/>
  <c r="AU269" i="11"/>
  <c r="AV269" i="11" s="1"/>
  <c r="AU270" i="11"/>
  <c r="AV270" i="11" s="1"/>
  <c r="AU271" i="11"/>
  <c r="AV271" i="11" s="1"/>
  <c r="AU272" i="11"/>
  <c r="AV272" i="11" s="1"/>
  <c r="AU273" i="11"/>
  <c r="AV273" i="11" s="1"/>
  <c r="AU274" i="11"/>
  <c r="AV274" i="11" s="1"/>
  <c r="AU275" i="11"/>
  <c r="AV275" i="11" s="1"/>
  <c r="AU276" i="11"/>
  <c r="AV276" i="11" s="1"/>
  <c r="AU277" i="11"/>
  <c r="AV277" i="11"/>
  <c r="AU278" i="11"/>
  <c r="AV278" i="11" s="1"/>
  <c r="AU279" i="11"/>
  <c r="AV279" i="11" s="1"/>
  <c r="AU280" i="11"/>
  <c r="AV280" i="11" s="1"/>
  <c r="AU281" i="11"/>
  <c r="AV281" i="11" s="1"/>
  <c r="AU282" i="11"/>
  <c r="AV282" i="11"/>
  <c r="AU283" i="11"/>
  <c r="AV283" i="11" s="1"/>
  <c r="AU284" i="11"/>
  <c r="AV284" i="11" s="1"/>
  <c r="AU285" i="11"/>
  <c r="AV285" i="11" s="1"/>
  <c r="AU286" i="11"/>
  <c r="AV286" i="11" s="1"/>
  <c r="AU287" i="11"/>
  <c r="AV287" i="11" s="1"/>
  <c r="AU288" i="11"/>
  <c r="AV288" i="11"/>
  <c r="AU289" i="11"/>
  <c r="AV289" i="11" s="1"/>
  <c r="AU290" i="11"/>
  <c r="AV290" i="11"/>
  <c r="AU291" i="11"/>
  <c r="AV291" i="11" s="1"/>
  <c r="AU292" i="11"/>
  <c r="AV292" i="11" s="1"/>
  <c r="AU293" i="11"/>
  <c r="AV293" i="11" s="1"/>
  <c r="AU294" i="11"/>
  <c r="AV294" i="11"/>
  <c r="AU295" i="11"/>
  <c r="AV295" i="11" s="1"/>
  <c r="AU296" i="11"/>
  <c r="AV296" i="11"/>
  <c r="AU297" i="11"/>
  <c r="AV297" i="11" s="1"/>
  <c r="AU298" i="11"/>
  <c r="AV298" i="11"/>
  <c r="AU299" i="11"/>
  <c r="AV299" i="11" s="1"/>
  <c r="AU300" i="11"/>
  <c r="AV300" i="11" s="1"/>
  <c r="AU301" i="11"/>
  <c r="AV301" i="11" s="1"/>
  <c r="AU302" i="11"/>
  <c r="AV302" i="11" s="1"/>
  <c r="AU303" i="11"/>
  <c r="AV303" i="11" s="1"/>
  <c r="AU304" i="11"/>
  <c r="AV304" i="11" s="1"/>
  <c r="AU305" i="11"/>
  <c r="AV305" i="11" s="1"/>
  <c r="AU306" i="11"/>
  <c r="AV306" i="11"/>
  <c r="AU307" i="11"/>
  <c r="AV307" i="11" s="1"/>
  <c r="AU308" i="11"/>
  <c r="AV308" i="11" s="1"/>
  <c r="AU309" i="11"/>
  <c r="AV309" i="11"/>
  <c r="AU310" i="11"/>
  <c r="AV310" i="11" s="1"/>
  <c r="AU311" i="11"/>
  <c r="AV311" i="11" s="1"/>
  <c r="AU312" i="11"/>
  <c r="AV312" i="11"/>
  <c r="AU313" i="11"/>
  <c r="AV313" i="11" s="1"/>
  <c r="AU314" i="11"/>
  <c r="AV314" i="11" s="1"/>
  <c r="AU315" i="11"/>
  <c r="AV315" i="11" s="1"/>
  <c r="AU316" i="11"/>
  <c r="AV316" i="11" s="1"/>
  <c r="AU317" i="11"/>
  <c r="AV317" i="11" s="1"/>
  <c r="AU318" i="11"/>
  <c r="AV318" i="11"/>
  <c r="AU319" i="11"/>
  <c r="AV319" i="11" s="1"/>
  <c r="AU320" i="11"/>
  <c r="AV320" i="11" s="1"/>
  <c r="AU321" i="11"/>
  <c r="AV321" i="11" s="1"/>
  <c r="AU322" i="11"/>
  <c r="AV322" i="11"/>
  <c r="AU323" i="11"/>
  <c r="AV323" i="11" s="1"/>
  <c r="AU324" i="11"/>
  <c r="AV324" i="11" s="1"/>
  <c r="AU325" i="11"/>
  <c r="AV325" i="11" s="1"/>
  <c r="AU326" i="11"/>
  <c r="AV326" i="11"/>
  <c r="AU327" i="11"/>
  <c r="AV327" i="11" s="1"/>
  <c r="AU328" i="11"/>
  <c r="AV328" i="11"/>
  <c r="AU329" i="11"/>
  <c r="AV329" i="11" s="1"/>
  <c r="AU330" i="11"/>
  <c r="AV330" i="11"/>
  <c r="AU331" i="11"/>
  <c r="AV331" i="11" s="1"/>
  <c r="AU332" i="11"/>
  <c r="AV332" i="11" s="1"/>
  <c r="AU333" i="11"/>
  <c r="AV333" i="11" s="1"/>
  <c r="AU334" i="11"/>
  <c r="AV334" i="11" s="1"/>
  <c r="AU335" i="11"/>
  <c r="AV335" i="11" s="1"/>
  <c r="AU336" i="11"/>
  <c r="AV336" i="11" s="1"/>
  <c r="AU337" i="11"/>
  <c r="AV337" i="11" s="1"/>
  <c r="AU338" i="11"/>
  <c r="AV338" i="11" s="1"/>
  <c r="AU339" i="11"/>
  <c r="AV339" i="11" s="1"/>
  <c r="AU340" i="11"/>
  <c r="AV340" i="11" s="1"/>
  <c r="AU341" i="11"/>
  <c r="AV341" i="11" s="1"/>
  <c r="AU342" i="11"/>
  <c r="AV342" i="11" s="1"/>
  <c r="AU343" i="11"/>
  <c r="AV343" i="11" s="1"/>
  <c r="AU344" i="11"/>
  <c r="AV344" i="11"/>
  <c r="AU345" i="11"/>
  <c r="AV345" i="11" s="1"/>
  <c r="AU346" i="11"/>
  <c r="AV346" i="11"/>
  <c r="AU347" i="11"/>
  <c r="AV347" i="11" s="1"/>
  <c r="AU348" i="11"/>
  <c r="AV348" i="11" s="1"/>
  <c r="AU349" i="11"/>
  <c r="AV349" i="11" s="1"/>
  <c r="AU350" i="11"/>
  <c r="AV350" i="11"/>
  <c r="AU351" i="11"/>
  <c r="AV351" i="11" s="1"/>
  <c r="AU352" i="11"/>
  <c r="AV352" i="11"/>
  <c r="AU353" i="11"/>
  <c r="AV353" i="11" s="1"/>
  <c r="AU354" i="11"/>
  <c r="AV354" i="11" s="1"/>
  <c r="AU355" i="11"/>
  <c r="AV355" i="11" s="1"/>
  <c r="AU356" i="11"/>
  <c r="AV356" i="11" s="1"/>
  <c r="AU357" i="11"/>
  <c r="AV357" i="11" s="1"/>
  <c r="AU358" i="11"/>
  <c r="AV358" i="11"/>
  <c r="AU359" i="11"/>
  <c r="AV359" i="11" s="1"/>
  <c r="AU360" i="11"/>
  <c r="AV360" i="11" s="1"/>
  <c r="AU361" i="11"/>
  <c r="AV361" i="11" s="1"/>
  <c r="AU362" i="11"/>
  <c r="AV362" i="11"/>
  <c r="AU363" i="11"/>
  <c r="AV363" i="11" s="1"/>
  <c r="AU364" i="11"/>
  <c r="AV364" i="11" s="1"/>
  <c r="AU365" i="11"/>
  <c r="AV365" i="11" s="1"/>
  <c r="AU366" i="11"/>
  <c r="AV366" i="11" s="1"/>
  <c r="AU367" i="11"/>
  <c r="AV367" i="11" s="1"/>
  <c r="AU368" i="11"/>
  <c r="AV368" i="11" s="1"/>
  <c r="AU369" i="11"/>
  <c r="AV369" i="11" s="1"/>
  <c r="AU370" i="11"/>
  <c r="AV370" i="11" s="1"/>
  <c r="AU371" i="11"/>
  <c r="AV371" i="11" s="1"/>
  <c r="AU372" i="11"/>
  <c r="AV372" i="11" s="1"/>
  <c r="AU373" i="11"/>
  <c r="AV373" i="11" s="1"/>
  <c r="AU374" i="11"/>
  <c r="AV374" i="11" s="1"/>
  <c r="AU375" i="11"/>
  <c r="AV375" i="11" s="1"/>
  <c r="AU376" i="11"/>
  <c r="AV376" i="11" s="1"/>
  <c r="AU377" i="11"/>
  <c r="AV377" i="11" s="1"/>
  <c r="AU378" i="11"/>
  <c r="AV378" i="11" s="1"/>
  <c r="AU379" i="11"/>
  <c r="AV379" i="11" s="1"/>
  <c r="AU380" i="11"/>
  <c r="AV380" i="11" s="1"/>
  <c r="AU381" i="11"/>
  <c r="AV381" i="11" s="1"/>
  <c r="AU382" i="11"/>
  <c r="AV382" i="11" s="1"/>
  <c r="AU383" i="11"/>
  <c r="AV383" i="11" s="1"/>
  <c r="AU384" i="11"/>
  <c r="AV384" i="11" s="1"/>
  <c r="AU385" i="11"/>
  <c r="AV385" i="11" s="1"/>
  <c r="AU386" i="11"/>
  <c r="AV386" i="11" s="1"/>
  <c r="AU387" i="11"/>
  <c r="AV387" i="11" s="1"/>
  <c r="AU388" i="11"/>
  <c r="AV388" i="11" s="1"/>
  <c r="AU389" i="11"/>
  <c r="AV389" i="11" s="1"/>
  <c r="AU390" i="11"/>
  <c r="AV390" i="11" s="1"/>
  <c r="AU391" i="11"/>
  <c r="AV391" i="11" s="1"/>
  <c r="AU392" i="11"/>
  <c r="AV392" i="11" s="1"/>
  <c r="AU393" i="11"/>
  <c r="AV393" i="11" s="1"/>
  <c r="AU394" i="11"/>
  <c r="AV394" i="11" s="1"/>
  <c r="AU395" i="11"/>
  <c r="AV395" i="11" s="1"/>
  <c r="AU396" i="11"/>
  <c r="AV396" i="11"/>
  <c r="AU397" i="11"/>
  <c r="AV397" i="11" s="1"/>
  <c r="AU398" i="11"/>
  <c r="AV398" i="11" s="1"/>
  <c r="AU399" i="11"/>
  <c r="AV399" i="11" s="1"/>
  <c r="AU400" i="11"/>
  <c r="AV400" i="11"/>
  <c r="AU401" i="11"/>
  <c r="AV401" i="11" s="1"/>
  <c r="AU402" i="11"/>
  <c r="AV402" i="11" s="1"/>
  <c r="AU403" i="11"/>
  <c r="AV403" i="11" s="1"/>
  <c r="AU404" i="11"/>
  <c r="AV404" i="11" s="1"/>
  <c r="AU405" i="11"/>
  <c r="AV405" i="11" s="1"/>
  <c r="AU406" i="11"/>
  <c r="AV406" i="11" s="1"/>
  <c r="AU407" i="11"/>
  <c r="AV407" i="11" s="1"/>
  <c r="AU408" i="11"/>
  <c r="AV408" i="11" s="1"/>
  <c r="AU409" i="11"/>
  <c r="AV409" i="11" s="1"/>
  <c r="AU410" i="11"/>
  <c r="AV410" i="11" s="1"/>
  <c r="AU411" i="11"/>
  <c r="AV411" i="11" s="1"/>
  <c r="AU412" i="11"/>
  <c r="AV412" i="11" s="1"/>
  <c r="AU413" i="11"/>
  <c r="AV413" i="11" s="1"/>
  <c r="AU414" i="11"/>
  <c r="AV414" i="11" s="1"/>
  <c r="AU415" i="11"/>
  <c r="AV415" i="11" s="1"/>
  <c r="AU416" i="11"/>
  <c r="AV416" i="11" s="1"/>
  <c r="AU417" i="11"/>
  <c r="AV417" i="11" s="1"/>
  <c r="AU418" i="11"/>
  <c r="AV418" i="11" s="1"/>
  <c r="AU419" i="11"/>
  <c r="AV419" i="11" s="1"/>
  <c r="AU420" i="11"/>
  <c r="AV420" i="11" s="1"/>
  <c r="AU421" i="11"/>
  <c r="AV421" i="11" s="1"/>
  <c r="AU422" i="11"/>
  <c r="AV422" i="11" s="1"/>
  <c r="AU423" i="11"/>
  <c r="AV423" i="11" s="1"/>
  <c r="AU424" i="11"/>
  <c r="AV424" i="11" s="1"/>
  <c r="AS425" i="11"/>
  <c r="AT425" i="11"/>
  <c r="AW425" i="11" l="1"/>
  <c r="H32" i="1" s="1"/>
  <c r="AU425" i="11"/>
  <c r="AV425" i="11"/>
  <c r="J424" i="11" l="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D9" i="1"/>
  <c r="B2" i="26"/>
  <c r="B1" i="26"/>
  <c r="B22" i="26"/>
  <c r="B21" i="26"/>
  <c r="B20" i="26"/>
  <c r="B19" i="26"/>
  <c r="B18" i="26"/>
  <c r="B17" i="26"/>
  <c r="B16" i="26"/>
  <c r="B15" i="26"/>
  <c r="B14" i="26"/>
  <c r="B13" i="26"/>
  <c r="B12" i="26"/>
  <c r="B11" i="26"/>
  <c r="B10" i="26"/>
  <c r="B9" i="26"/>
  <c r="B8" i="26"/>
  <c r="A4" i="28"/>
  <c r="A3" i="28"/>
  <c r="A2" i="28"/>
  <c r="A1" i="28"/>
  <c r="A4" i="11" l="1"/>
  <c r="A3" i="11"/>
  <c r="A2" i="11"/>
  <c r="A1" i="11"/>
  <c r="AN25" i="11" l="1"/>
  <c r="AR25" i="11" s="1"/>
  <c r="B176" i="11"/>
  <c r="R176" i="11"/>
  <c r="W176" i="11"/>
  <c r="AQ176" i="11"/>
  <c r="B177" i="11"/>
  <c r="R177" i="11"/>
  <c r="W177" i="11"/>
  <c r="AQ177" i="11"/>
  <c r="B178" i="11"/>
  <c r="R178" i="11"/>
  <c r="W178" i="11"/>
  <c r="AQ178" i="11"/>
  <c r="B179" i="11"/>
  <c r="R179" i="11"/>
  <c r="S179" i="11" s="1"/>
  <c r="T179" i="11"/>
  <c r="V179" i="11" s="1"/>
  <c r="W179" i="11"/>
  <c r="AQ179" i="11"/>
  <c r="B180" i="11"/>
  <c r="R180" i="11"/>
  <c r="W180" i="11"/>
  <c r="AQ180" i="11"/>
  <c r="B181" i="11"/>
  <c r="R181" i="11"/>
  <c r="W181" i="11"/>
  <c r="AQ181" i="11"/>
  <c r="B182" i="11"/>
  <c r="R182" i="11"/>
  <c r="W182" i="11"/>
  <c r="AQ182" i="11"/>
  <c r="B183" i="11"/>
  <c r="R183" i="11"/>
  <c r="W183" i="11"/>
  <c r="AQ183" i="11"/>
  <c r="B184" i="11"/>
  <c r="R184" i="11"/>
  <c r="W184" i="11"/>
  <c r="AQ184" i="11"/>
  <c r="B185" i="11"/>
  <c r="R185" i="11"/>
  <c r="W185" i="11"/>
  <c r="AQ185" i="11"/>
  <c r="B186" i="11"/>
  <c r="R186" i="11"/>
  <c r="W186" i="11"/>
  <c r="AQ186" i="11"/>
  <c r="B187" i="11"/>
  <c r="R187" i="11"/>
  <c r="W187" i="11"/>
  <c r="AQ187" i="11"/>
  <c r="B188" i="11"/>
  <c r="R188" i="11"/>
  <c r="W188" i="11"/>
  <c r="AQ188" i="11"/>
  <c r="B189" i="11"/>
  <c r="R189" i="11"/>
  <c r="W189" i="11"/>
  <c r="AQ189" i="11"/>
  <c r="B190" i="11"/>
  <c r="R190" i="11"/>
  <c r="W190" i="11"/>
  <c r="AQ190" i="11"/>
  <c r="B191" i="11"/>
  <c r="R191" i="11"/>
  <c r="W191" i="11"/>
  <c r="AQ191" i="11"/>
  <c r="B192" i="11"/>
  <c r="R192" i="11"/>
  <c r="W192" i="11"/>
  <c r="AQ192" i="11"/>
  <c r="B193" i="11"/>
  <c r="R193" i="11"/>
  <c r="W193" i="11"/>
  <c r="AQ193" i="11"/>
  <c r="B194" i="11"/>
  <c r="R194" i="11"/>
  <c r="W194" i="11"/>
  <c r="AQ194" i="11"/>
  <c r="B195" i="11"/>
  <c r="R195" i="11"/>
  <c r="W195" i="11"/>
  <c r="AQ195" i="11"/>
  <c r="B196" i="11"/>
  <c r="R196" i="11"/>
  <c r="W196" i="11"/>
  <c r="AQ196" i="11"/>
  <c r="B197" i="11"/>
  <c r="R197" i="11"/>
  <c r="W197" i="11"/>
  <c r="AQ197" i="11"/>
  <c r="B198" i="11"/>
  <c r="R198" i="11"/>
  <c r="W198" i="11"/>
  <c r="AQ198" i="11"/>
  <c r="B199" i="11"/>
  <c r="R199" i="11"/>
  <c r="W199" i="11"/>
  <c r="AQ199" i="11"/>
  <c r="B200" i="11"/>
  <c r="R200" i="11"/>
  <c r="W200" i="11"/>
  <c r="AQ200" i="11"/>
  <c r="B201" i="11"/>
  <c r="R201" i="11"/>
  <c r="W201" i="11"/>
  <c r="AQ201" i="11"/>
  <c r="B202" i="11"/>
  <c r="R202" i="11"/>
  <c r="W202" i="11"/>
  <c r="AQ202" i="11"/>
  <c r="B203" i="11"/>
  <c r="R203" i="11"/>
  <c r="W203" i="11"/>
  <c r="AQ203" i="11"/>
  <c r="B204" i="11"/>
  <c r="R204" i="11"/>
  <c r="W204" i="11"/>
  <c r="AQ204" i="11"/>
  <c r="B205" i="11"/>
  <c r="R205" i="11"/>
  <c r="W205" i="11"/>
  <c r="AQ205" i="11"/>
  <c r="B206" i="11"/>
  <c r="R206" i="11"/>
  <c r="W206" i="11"/>
  <c r="AQ206" i="11"/>
  <c r="B207" i="11"/>
  <c r="R207" i="11"/>
  <c r="W207" i="11"/>
  <c r="AQ207" i="11"/>
  <c r="B208" i="11"/>
  <c r="R208" i="11"/>
  <c r="W208" i="11"/>
  <c r="AQ208" i="11"/>
  <c r="B209" i="11"/>
  <c r="R209" i="11"/>
  <c r="W209" i="11"/>
  <c r="AQ209" i="11"/>
  <c r="B210" i="11"/>
  <c r="R210" i="11"/>
  <c r="W210" i="11"/>
  <c r="AQ210" i="11"/>
  <c r="B211" i="11"/>
  <c r="R211" i="11"/>
  <c r="W211" i="11"/>
  <c r="AQ211" i="11"/>
  <c r="B212" i="11"/>
  <c r="R212" i="11"/>
  <c r="W212" i="11"/>
  <c r="AQ212" i="11"/>
  <c r="B213" i="11"/>
  <c r="R213" i="11"/>
  <c r="W213" i="11"/>
  <c r="AQ213" i="11"/>
  <c r="B214" i="11"/>
  <c r="R214" i="11"/>
  <c r="W214" i="11"/>
  <c r="AQ214" i="11"/>
  <c r="B215" i="11"/>
  <c r="R215" i="11"/>
  <c r="W215" i="11"/>
  <c r="AQ215" i="11"/>
  <c r="B216" i="11"/>
  <c r="R216" i="11"/>
  <c r="W216" i="11"/>
  <c r="AQ216" i="11"/>
  <c r="B217" i="11"/>
  <c r="R217" i="11"/>
  <c r="W217" i="11"/>
  <c r="AQ217" i="11"/>
  <c r="B218" i="11"/>
  <c r="R218" i="11"/>
  <c r="W218" i="11"/>
  <c r="AQ218" i="11"/>
  <c r="B219" i="11"/>
  <c r="R219" i="11"/>
  <c r="W219" i="11"/>
  <c r="AQ219" i="11"/>
  <c r="B220" i="11"/>
  <c r="R220" i="11"/>
  <c r="W220" i="11"/>
  <c r="AQ220" i="11"/>
  <c r="B221" i="11"/>
  <c r="R221" i="11"/>
  <c r="W221" i="11"/>
  <c r="AQ221" i="11"/>
  <c r="B222" i="11"/>
  <c r="R222" i="11"/>
  <c r="W222" i="11"/>
  <c r="AQ222" i="11"/>
  <c r="B223" i="11"/>
  <c r="R223" i="11"/>
  <c r="W223" i="11"/>
  <c r="AQ223" i="11"/>
  <c r="B224" i="11"/>
  <c r="R224" i="11"/>
  <c r="W224" i="11"/>
  <c r="AQ224" i="11"/>
  <c r="B225" i="11"/>
  <c r="R225" i="11"/>
  <c r="W225" i="11"/>
  <c r="AQ225" i="11"/>
  <c r="B226" i="11"/>
  <c r="R226" i="11"/>
  <c r="W226" i="11"/>
  <c r="AQ226" i="11"/>
  <c r="B227" i="11"/>
  <c r="R227" i="11"/>
  <c r="W227" i="11"/>
  <c r="AQ227" i="11"/>
  <c r="B228" i="11"/>
  <c r="R228" i="11"/>
  <c r="W228" i="11"/>
  <c r="AQ228" i="11"/>
  <c r="B229" i="11"/>
  <c r="R229" i="11"/>
  <c r="W229" i="11"/>
  <c r="AQ229" i="11"/>
  <c r="B230" i="11"/>
  <c r="R230" i="11"/>
  <c r="W230" i="11"/>
  <c r="AQ230" i="11"/>
  <c r="B231" i="11"/>
  <c r="R231" i="11"/>
  <c r="W231" i="11"/>
  <c r="AQ231" i="11"/>
  <c r="B232" i="11"/>
  <c r="R232" i="11"/>
  <c r="W232" i="11"/>
  <c r="AQ232" i="11"/>
  <c r="B233" i="11"/>
  <c r="R233" i="11"/>
  <c r="W233" i="11"/>
  <c r="AQ233" i="11"/>
  <c r="B234" i="11"/>
  <c r="R234" i="11"/>
  <c r="W234" i="11"/>
  <c r="AQ234" i="11"/>
  <c r="B235" i="11"/>
  <c r="R235" i="11"/>
  <c r="W235" i="11"/>
  <c r="AQ235" i="11"/>
  <c r="B236" i="11"/>
  <c r="R236" i="11"/>
  <c r="W236" i="11"/>
  <c r="AQ236" i="11"/>
  <c r="B237" i="11"/>
  <c r="R237" i="11"/>
  <c r="W237" i="11"/>
  <c r="AQ237" i="11"/>
  <c r="B238" i="11"/>
  <c r="R238" i="11"/>
  <c r="W238" i="11"/>
  <c r="AQ238" i="11"/>
  <c r="B239" i="11"/>
  <c r="R239" i="11"/>
  <c r="W239" i="11"/>
  <c r="AQ239" i="11"/>
  <c r="B240" i="11"/>
  <c r="R240" i="11"/>
  <c r="W240" i="11"/>
  <c r="AQ240" i="11"/>
  <c r="B241" i="11"/>
  <c r="R241" i="11"/>
  <c r="W241" i="11"/>
  <c r="AQ241" i="11"/>
  <c r="B242" i="11"/>
  <c r="R242" i="11"/>
  <c r="W242" i="11"/>
  <c r="AQ242" i="11"/>
  <c r="B243" i="11"/>
  <c r="R243" i="11"/>
  <c r="W243" i="11"/>
  <c r="AQ243" i="11"/>
  <c r="B244" i="11"/>
  <c r="R244" i="11"/>
  <c r="W244" i="11"/>
  <c r="AQ244" i="11"/>
  <c r="B245" i="11"/>
  <c r="R245" i="11"/>
  <c r="W245" i="11"/>
  <c r="AQ245" i="11"/>
  <c r="B246" i="11"/>
  <c r="R246" i="11"/>
  <c r="W246" i="11"/>
  <c r="AQ246" i="11"/>
  <c r="B247" i="11"/>
  <c r="R247" i="11"/>
  <c r="W247" i="11"/>
  <c r="AQ247" i="11"/>
  <c r="B248" i="11"/>
  <c r="R248" i="11"/>
  <c r="W248" i="11"/>
  <c r="AQ248" i="11"/>
  <c r="B249" i="11"/>
  <c r="R249" i="11"/>
  <c r="W249" i="11"/>
  <c r="AQ249" i="11"/>
  <c r="B250" i="11"/>
  <c r="R250" i="11"/>
  <c r="W250" i="11"/>
  <c r="AQ250" i="11"/>
  <c r="B251" i="11"/>
  <c r="R251" i="11"/>
  <c r="W251" i="11"/>
  <c r="AQ251" i="11"/>
  <c r="B252" i="11"/>
  <c r="R252" i="11"/>
  <c r="W252" i="11"/>
  <c r="AQ252" i="11"/>
  <c r="B253" i="11"/>
  <c r="R253" i="11"/>
  <c r="W253" i="11"/>
  <c r="AQ253" i="11"/>
  <c r="B254" i="11"/>
  <c r="R254" i="11"/>
  <c r="W254" i="11"/>
  <c r="AQ254" i="11"/>
  <c r="B255" i="11"/>
  <c r="R255" i="11"/>
  <c r="W255" i="11"/>
  <c r="AQ255" i="11"/>
  <c r="B256" i="11"/>
  <c r="R256" i="11"/>
  <c r="W256" i="11"/>
  <c r="AQ256" i="11"/>
  <c r="B257" i="11"/>
  <c r="R257" i="11"/>
  <c r="W257" i="11"/>
  <c r="AQ257" i="11"/>
  <c r="B258" i="11"/>
  <c r="R258" i="11"/>
  <c r="W258" i="11"/>
  <c r="AQ258" i="11"/>
  <c r="B259" i="11"/>
  <c r="R259" i="11"/>
  <c r="W259" i="11"/>
  <c r="AQ259" i="11"/>
  <c r="B260" i="11"/>
  <c r="R260" i="11"/>
  <c r="W260" i="11"/>
  <c r="AQ260" i="11"/>
  <c r="B261" i="11"/>
  <c r="R261" i="11"/>
  <c r="W261" i="11"/>
  <c r="AQ261" i="11"/>
  <c r="B262" i="11"/>
  <c r="R262" i="11"/>
  <c r="W262" i="11"/>
  <c r="AQ262" i="11"/>
  <c r="B263" i="11"/>
  <c r="R263" i="11"/>
  <c r="W263" i="11"/>
  <c r="AQ263" i="11"/>
  <c r="B264" i="11"/>
  <c r="R264" i="11"/>
  <c r="W264" i="11"/>
  <c r="AQ264" i="11"/>
  <c r="B265" i="11"/>
  <c r="R265" i="11"/>
  <c r="W265" i="11"/>
  <c r="AQ265" i="11"/>
  <c r="B266" i="11"/>
  <c r="R266" i="11"/>
  <c r="W266" i="11"/>
  <c r="AQ266" i="11"/>
  <c r="B267" i="11"/>
  <c r="R267" i="11"/>
  <c r="W267" i="11"/>
  <c r="AQ267" i="11"/>
  <c r="B268" i="11"/>
  <c r="R268" i="11"/>
  <c r="W268" i="11"/>
  <c r="AQ268" i="11"/>
  <c r="B269" i="11"/>
  <c r="R269" i="11"/>
  <c r="W269" i="11"/>
  <c r="AQ269" i="11"/>
  <c r="B270" i="11"/>
  <c r="R270" i="11"/>
  <c r="W270" i="11"/>
  <c r="AQ270" i="11"/>
  <c r="B271" i="11"/>
  <c r="R271" i="11"/>
  <c r="W271" i="11"/>
  <c r="AQ271" i="11"/>
  <c r="B272" i="11"/>
  <c r="R272" i="11"/>
  <c r="W272" i="11"/>
  <c r="AQ272" i="11"/>
  <c r="B273" i="11"/>
  <c r="R273" i="11"/>
  <c r="W273" i="11"/>
  <c r="AQ273" i="11"/>
  <c r="B274" i="11"/>
  <c r="R274" i="11"/>
  <c r="W274" i="11"/>
  <c r="AQ274" i="11"/>
  <c r="B275" i="11"/>
  <c r="R275" i="11"/>
  <c r="W275" i="11"/>
  <c r="AQ275" i="11"/>
  <c r="B276" i="11"/>
  <c r="R276" i="11"/>
  <c r="W276" i="11"/>
  <c r="AQ276" i="11"/>
  <c r="B277" i="11"/>
  <c r="R277" i="11"/>
  <c r="W277" i="11"/>
  <c r="AQ277" i="11"/>
  <c r="B278" i="11"/>
  <c r="R278" i="11"/>
  <c r="W278" i="11"/>
  <c r="AQ278" i="11"/>
  <c r="B279" i="11"/>
  <c r="R279" i="11"/>
  <c r="W279" i="11"/>
  <c r="AQ279" i="11"/>
  <c r="B280" i="11"/>
  <c r="R280" i="11"/>
  <c r="W280" i="11"/>
  <c r="AQ280" i="11"/>
  <c r="B281" i="11"/>
  <c r="R281" i="11"/>
  <c r="W281" i="11"/>
  <c r="AQ281" i="11"/>
  <c r="B282" i="11"/>
  <c r="R282" i="11"/>
  <c r="W282" i="11"/>
  <c r="AQ282" i="11"/>
  <c r="B283" i="11"/>
  <c r="R283" i="11"/>
  <c r="W283" i="11"/>
  <c r="AQ283" i="11"/>
  <c r="B284" i="11"/>
  <c r="R284" i="11"/>
  <c r="W284" i="11"/>
  <c r="AQ284" i="11"/>
  <c r="B285" i="11"/>
  <c r="R285" i="11"/>
  <c r="W285" i="11"/>
  <c r="AQ285" i="11"/>
  <c r="B286" i="11"/>
  <c r="R286" i="11"/>
  <c r="W286" i="11"/>
  <c r="AQ286" i="11"/>
  <c r="B287" i="11"/>
  <c r="R287" i="11"/>
  <c r="W287" i="11"/>
  <c r="AQ287" i="11"/>
  <c r="B288" i="11"/>
  <c r="R288" i="11"/>
  <c r="W288" i="11"/>
  <c r="AQ288" i="11"/>
  <c r="B289" i="11"/>
  <c r="R289" i="11"/>
  <c r="W289" i="11"/>
  <c r="AQ289" i="11"/>
  <c r="B290" i="11"/>
  <c r="R290" i="11"/>
  <c r="W290" i="11"/>
  <c r="AQ290" i="11"/>
  <c r="B291" i="11"/>
  <c r="R291" i="11"/>
  <c r="W291" i="11"/>
  <c r="AQ291" i="11"/>
  <c r="B292" i="11"/>
  <c r="R292" i="11"/>
  <c r="W292" i="11"/>
  <c r="AQ292" i="11"/>
  <c r="B293" i="11"/>
  <c r="R293" i="11"/>
  <c r="W293" i="11"/>
  <c r="AQ293" i="11"/>
  <c r="B294" i="11"/>
  <c r="R294" i="11"/>
  <c r="W294" i="11"/>
  <c r="AQ294" i="11"/>
  <c r="B295" i="11"/>
  <c r="R295" i="11"/>
  <c r="W295" i="11"/>
  <c r="AQ295" i="11"/>
  <c r="B296" i="11"/>
  <c r="R296" i="11"/>
  <c r="W296" i="11"/>
  <c r="AQ296" i="11"/>
  <c r="B297" i="11"/>
  <c r="R297" i="11"/>
  <c r="W297" i="11"/>
  <c r="AQ297" i="11"/>
  <c r="B298" i="11"/>
  <c r="R298" i="11"/>
  <c r="W298" i="11"/>
  <c r="AQ298" i="11"/>
  <c r="B299" i="11"/>
  <c r="R299" i="11"/>
  <c r="W299" i="11"/>
  <c r="AQ299" i="11"/>
  <c r="B300" i="11"/>
  <c r="R300" i="11"/>
  <c r="W300" i="11"/>
  <c r="AQ300" i="11"/>
  <c r="B301" i="11"/>
  <c r="R301" i="11"/>
  <c r="W301" i="11"/>
  <c r="AQ301" i="11"/>
  <c r="B302" i="11"/>
  <c r="R302" i="11"/>
  <c r="W302" i="11"/>
  <c r="AQ302" i="11"/>
  <c r="B303" i="11"/>
  <c r="R303" i="11"/>
  <c r="W303" i="11"/>
  <c r="AQ303" i="11"/>
  <c r="B304" i="11"/>
  <c r="R304" i="11"/>
  <c r="W304" i="11"/>
  <c r="AQ304" i="11"/>
  <c r="B305" i="11"/>
  <c r="R305" i="11"/>
  <c r="W305" i="11"/>
  <c r="AQ305" i="11"/>
  <c r="B306" i="11"/>
  <c r="R306" i="11"/>
  <c r="W306" i="11"/>
  <c r="AQ306" i="11"/>
  <c r="B307" i="11"/>
  <c r="R307" i="11"/>
  <c r="W307" i="11"/>
  <c r="AQ307" i="11"/>
  <c r="B308" i="11"/>
  <c r="R308" i="11"/>
  <c r="W308" i="11"/>
  <c r="AQ308" i="11"/>
  <c r="B309" i="11"/>
  <c r="R309" i="11"/>
  <c r="W309" i="11"/>
  <c r="AQ309" i="11"/>
  <c r="B310" i="11"/>
  <c r="R310" i="11"/>
  <c r="W310" i="11"/>
  <c r="AQ310" i="11"/>
  <c r="B311" i="11"/>
  <c r="R311" i="11"/>
  <c r="W311" i="11"/>
  <c r="AQ311" i="11"/>
  <c r="B312" i="11"/>
  <c r="R312" i="11"/>
  <c r="W312" i="11"/>
  <c r="AQ312" i="11"/>
  <c r="B313" i="11"/>
  <c r="R313" i="11"/>
  <c r="W313" i="11"/>
  <c r="AQ313" i="11"/>
  <c r="B314" i="11"/>
  <c r="R314" i="11"/>
  <c r="W314" i="11"/>
  <c r="AQ314" i="11"/>
  <c r="B315" i="11"/>
  <c r="R315" i="11"/>
  <c r="W315" i="11"/>
  <c r="AQ315" i="11"/>
  <c r="B316" i="11"/>
  <c r="R316" i="11"/>
  <c r="W316" i="11"/>
  <c r="AQ316" i="11"/>
  <c r="B317" i="11"/>
  <c r="R317" i="11"/>
  <c r="W317" i="11"/>
  <c r="AQ317" i="11"/>
  <c r="B318" i="11"/>
  <c r="R318" i="11"/>
  <c r="W318" i="11"/>
  <c r="AQ318" i="11"/>
  <c r="B319" i="11"/>
  <c r="R319" i="11"/>
  <c r="W319" i="11"/>
  <c r="AQ319" i="11"/>
  <c r="B320" i="11"/>
  <c r="R320" i="11"/>
  <c r="W320" i="11"/>
  <c r="AQ320" i="11"/>
  <c r="B321" i="11"/>
  <c r="R321" i="11"/>
  <c r="W321" i="11"/>
  <c r="AQ321" i="11"/>
  <c r="B322" i="11"/>
  <c r="R322" i="11"/>
  <c r="W322" i="11"/>
  <c r="AQ322" i="11"/>
  <c r="B323" i="11"/>
  <c r="R323" i="11"/>
  <c r="W323" i="11"/>
  <c r="AQ323" i="11"/>
  <c r="B324" i="11"/>
  <c r="R324" i="11"/>
  <c r="W324" i="11"/>
  <c r="AQ324" i="11"/>
  <c r="B325" i="11"/>
  <c r="R325" i="11"/>
  <c r="W325" i="11"/>
  <c r="AQ325" i="11"/>
  <c r="B326" i="11"/>
  <c r="R326" i="11"/>
  <c r="W326" i="11"/>
  <c r="AQ326" i="11"/>
  <c r="B327" i="11"/>
  <c r="R327" i="11"/>
  <c r="W327" i="11"/>
  <c r="AQ327" i="11"/>
  <c r="B328" i="11"/>
  <c r="R328" i="11"/>
  <c r="W328" i="11"/>
  <c r="AQ328" i="11"/>
  <c r="B329" i="11"/>
  <c r="R329" i="11"/>
  <c r="W329" i="11"/>
  <c r="AQ329" i="11"/>
  <c r="B330" i="11"/>
  <c r="R330" i="11"/>
  <c r="W330" i="11"/>
  <c r="AQ330" i="11"/>
  <c r="B331" i="11"/>
  <c r="R331" i="11"/>
  <c r="W331" i="11"/>
  <c r="AQ331" i="11"/>
  <c r="B332" i="11"/>
  <c r="R332" i="11"/>
  <c r="W332" i="11"/>
  <c r="AQ332" i="11"/>
  <c r="B333" i="11"/>
  <c r="R333" i="11"/>
  <c r="W333" i="11"/>
  <c r="AQ333" i="11"/>
  <c r="B334" i="11"/>
  <c r="R334" i="11"/>
  <c r="W334" i="11"/>
  <c r="AQ334" i="11"/>
  <c r="B335" i="11"/>
  <c r="R335" i="11"/>
  <c r="W335" i="11"/>
  <c r="AQ335" i="11"/>
  <c r="B336" i="11"/>
  <c r="R336" i="11"/>
  <c r="W336" i="11"/>
  <c r="AQ336" i="11"/>
  <c r="B337" i="11"/>
  <c r="R337" i="11"/>
  <c r="W337" i="11"/>
  <c r="AQ337" i="11"/>
  <c r="B338" i="11"/>
  <c r="R338" i="11"/>
  <c r="W338" i="11"/>
  <c r="AQ338" i="11"/>
  <c r="B339" i="11"/>
  <c r="R339" i="11"/>
  <c r="W339" i="11"/>
  <c r="AQ339" i="11"/>
  <c r="B340" i="11"/>
  <c r="R340" i="11"/>
  <c r="W340" i="11"/>
  <c r="AQ340" i="11"/>
  <c r="B341" i="11"/>
  <c r="R341" i="11"/>
  <c r="W341" i="11"/>
  <c r="AQ341" i="11"/>
  <c r="B342" i="11"/>
  <c r="R342" i="11"/>
  <c r="W342" i="11"/>
  <c r="AQ342" i="11"/>
  <c r="B343" i="11"/>
  <c r="R343" i="11"/>
  <c r="W343" i="11"/>
  <c r="AQ343" i="11"/>
  <c r="B344" i="11"/>
  <c r="R344" i="11"/>
  <c r="W344" i="11"/>
  <c r="AQ344" i="11"/>
  <c r="B345" i="11"/>
  <c r="R345" i="11"/>
  <c r="W345" i="11"/>
  <c r="AQ345" i="11"/>
  <c r="B346" i="11"/>
  <c r="R346" i="11"/>
  <c r="W346" i="11"/>
  <c r="AQ346" i="11"/>
  <c r="B347" i="11"/>
  <c r="R347" i="11"/>
  <c r="W347" i="11"/>
  <c r="AQ347" i="11"/>
  <c r="B348" i="11"/>
  <c r="R348" i="11"/>
  <c r="W348" i="11"/>
  <c r="AQ348" i="11"/>
  <c r="B349" i="11"/>
  <c r="R349" i="11"/>
  <c r="W349" i="11"/>
  <c r="AQ349" i="11"/>
  <c r="B350" i="11"/>
  <c r="R350" i="11"/>
  <c r="W350" i="11"/>
  <c r="AQ350" i="11"/>
  <c r="B351" i="11"/>
  <c r="R351" i="11"/>
  <c r="W351" i="11"/>
  <c r="AQ351" i="11"/>
  <c r="B352" i="11"/>
  <c r="R352" i="11"/>
  <c r="W352" i="11"/>
  <c r="AQ352" i="11"/>
  <c r="B353" i="11"/>
  <c r="R353" i="11"/>
  <c r="W353" i="11"/>
  <c r="AQ353" i="11"/>
  <c r="B354" i="11"/>
  <c r="R354" i="11"/>
  <c r="S354" i="11" s="1"/>
  <c r="T354" i="11" s="1"/>
  <c r="V354" i="11" s="1"/>
  <c r="W354" i="11"/>
  <c r="AQ354" i="11"/>
  <c r="B355" i="11"/>
  <c r="R355" i="11"/>
  <c r="W355" i="11"/>
  <c r="AQ355" i="11"/>
  <c r="B356" i="11"/>
  <c r="R356" i="11"/>
  <c r="W356" i="11"/>
  <c r="AQ356" i="11"/>
  <c r="B357" i="11"/>
  <c r="R357" i="11"/>
  <c r="W357" i="11"/>
  <c r="AQ357" i="11"/>
  <c r="B358" i="11"/>
  <c r="R358" i="11"/>
  <c r="W358" i="11"/>
  <c r="AQ358" i="11"/>
  <c r="B359" i="11"/>
  <c r="R359" i="11"/>
  <c r="W359" i="11"/>
  <c r="AQ359" i="11"/>
  <c r="B360" i="11"/>
  <c r="R360" i="11"/>
  <c r="W360" i="11"/>
  <c r="AQ360" i="11"/>
  <c r="B361" i="11"/>
  <c r="R361" i="11"/>
  <c r="W361" i="11"/>
  <c r="AQ361" i="11"/>
  <c r="B362" i="11"/>
  <c r="R362" i="11"/>
  <c r="W362" i="11"/>
  <c r="AQ362" i="11"/>
  <c r="B363" i="11"/>
  <c r="R363" i="11"/>
  <c r="W363" i="11"/>
  <c r="AQ363" i="11"/>
  <c r="B364" i="11"/>
  <c r="R364" i="11"/>
  <c r="W364" i="11"/>
  <c r="AQ364" i="11"/>
  <c r="B365" i="11"/>
  <c r="R365" i="11"/>
  <c r="W365" i="11"/>
  <c r="AQ365" i="11"/>
  <c r="B366" i="11"/>
  <c r="R366" i="11"/>
  <c r="W366" i="11"/>
  <c r="AQ366" i="11"/>
  <c r="B367" i="11"/>
  <c r="R367" i="11"/>
  <c r="W367" i="11"/>
  <c r="AQ367" i="11"/>
  <c r="B368" i="11"/>
  <c r="R368" i="11"/>
  <c r="W368" i="11"/>
  <c r="AQ368" i="11"/>
  <c r="B369" i="11"/>
  <c r="R369" i="11"/>
  <c r="W369" i="11"/>
  <c r="AQ369" i="11"/>
  <c r="B370" i="11"/>
  <c r="R370" i="11"/>
  <c r="W370" i="11"/>
  <c r="AQ370" i="11"/>
  <c r="B371" i="11"/>
  <c r="R371" i="11"/>
  <c r="W371" i="11"/>
  <c r="AQ371" i="11"/>
  <c r="B372" i="11"/>
  <c r="R372" i="11"/>
  <c r="W372" i="11"/>
  <c r="AQ372" i="11"/>
  <c r="B373" i="11"/>
  <c r="R373" i="11"/>
  <c r="W373" i="11"/>
  <c r="AQ373" i="11"/>
  <c r="B374" i="11"/>
  <c r="R374" i="11"/>
  <c r="W374" i="11"/>
  <c r="AQ374" i="11"/>
  <c r="B375" i="11"/>
  <c r="R375" i="11"/>
  <c r="W375" i="11"/>
  <c r="AQ375" i="11"/>
  <c r="B376" i="11"/>
  <c r="R376" i="11"/>
  <c r="W376" i="11"/>
  <c r="AQ376" i="11"/>
  <c r="B377" i="11"/>
  <c r="R377" i="11"/>
  <c r="W377" i="11"/>
  <c r="AQ377" i="11"/>
  <c r="B378" i="11"/>
  <c r="R378" i="11"/>
  <c r="W378" i="11"/>
  <c r="AQ378" i="11"/>
  <c r="B379" i="11"/>
  <c r="R379" i="11"/>
  <c r="W379" i="11"/>
  <c r="AQ379" i="11"/>
  <c r="B380" i="11"/>
  <c r="R380" i="11"/>
  <c r="W380" i="11"/>
  <c r="AQ380" i="11"/>
  <c r="B381" i="11"/>
  <c r="R381" i="11"/>
  <c r="W381" i="11"/>
  <c r="AQ381" i="11"/>
  <c r="B382" i="11"/>
  <c r="R382" i="11"/>
  <c r="W382" i="11"/>
  <c r="AQ382" i="11"/>
  <c r="B383" i="11"/>
  <c r="R383" i="11"/>
  <c r="W383" i="11"/>
  <c r="AQ383" i="11"/>
  <c r="B384" i="11"/>
  <c r="R384" i="11"/>
  <c r="W384" i="11"/>
  <c r="AQ384" i="11"/>
  <c r="B385" i="11"/>
  <c r="R385" i="11"/>
  <c r="W385" i="11"/>
  <c r="AQ385" i="11"/>
  <c r="B386" i="11"/>
  <c r="R386" i="11"/>
  <c r="W386" i="11"/>
  <c r="AQ386" i="11"/>
  <c r="B387" i="11"/>
  <c r="R387" i="11"/>
  <c r="W387" i="11"/>
  <c r="AQ387" i="11"/>
  <c r="B388" i="11"/>
  <c r="R388" i="11"/>
  <c r="W388" i="11"/>
  <c r="AQ388" i="11"/>
  <c r="B389" i="11"/>
  <c r="R389" i="11"/>
  <c r="W389" i="11"/>
  <c r="AQ389" i="11"/>
  <c r="B390" i="11"/>
  <c r="R390" i="11"/>
  <c r="W390" i="11"/>
  <c r="AQ390" i="11"/>
  <c r="B391" i="11"/>
  <c r="R391" i="11"/>
  <c r="W391" i="11"/>
  <c r="AQ391" i="11"/>
  <c r="B392" i="11"/>
  <c r="R392" i="11"/>
  <c r="W392" i="11"/>
  <c r="AQ392" i="11"/>
  <c r="B393" i="11"/>
  <c r="R393" i="11"/>
  <c r="W393" i="11"/>
  <c r="AQ393" i="11"/>
  <c r="B394" i="11"/>
  <c r="R394" i="11"/>
  <c r="W394" i="11"/>
  <c r="AQ394" i="11"/>
  <c r="B395" i="11"/>
  <c r="R395" i="11"/>
  <c r="W395" i="11"/>
  <c r="AQ395" i="11"/>
  <c r="B396" i="11"/>
  <c r="R396" i="11"/>
  <c r="W396" i="11"/>
  <c r="AQ396" i="11"/>
  <c r="B397" i="11"/>
  <c r="R397" i="11"/>
  <c r="W397" i="11"/>
  <c r="AQ397" i="11"/>
  <c r="B398" i="11"/>
  <c r="R398" i="11"/>
  <c r="W398" i="11"/>
  <c r="AQ398" i="11"/>
  <c r="B399" i="11"/>
  <c r="R399" i="11"/>
  <c r="W399" i="11"/>
  <c r="AQ399" i="11"/>
  <c r="B400" i="11"/>
  <c r="R400" i="11"/>
  <c r="W400" i="11"/>
  <c r="AQ400" i="11"/>
  <c r="B401" i="11"/>
  <c r="R401" i="11"/>
  <c r="S401" i="11" s="1"/>
  <c r="T401" i="11"/>
  <c r="V401" i="11" s="1"/>
  <c r="W401" i="11"/>
  <c r="AQ401" i="11"/>
  <c r="B402" i="11"/>
  <c r="R402" i="11"/>
  <c r="W402" i="11"/>
  <c r="AQ402" i="11"/>
  <c r="B403" i="11"/>
  <c r="R403" i="11"/>
  <c r="W403" i="11"/>
  <c r="AQ403" i="11"/>
  <c r="B404" i="11"/>
  <c r="R404" i="11"/>
  <c r="W404" i="11"/>
  <c r="AQ404" i="11"/>
  <c r="B405" i="11"/>
  <c r="R405" i="11"/>
  <c r="W405" i="11"/>
  <c r="AQ405" i="11"/>
  <c r="B406" i="11"/>
  <c r="R406" i="11"/>
  <c r="W406" i="11"/>
  <c r="AQ406" i="11"/>
  <c r="B407" i="11"/>
  <c r="R407" i="11"/>
  <c r="W407" i="11"/>
  <c r="AQ407" i="11"/>
  <c r="B408" i="11"/>
  <c r="R408" i="11"/>
  <c r="W408" i="11"/>
  <c r="AQ408" i="11"/>
  <c r="B409" i="11"/>
  <c r="R409" i="11"/>
  <c r="W409" i="11"/>
  <c r="AQ409" i="11"/>
  <c r="B410" i="11"/>
  <c r="R410" i="11"/>
  <c r="W410" i="11"/>
  <c r="AQ410" i="11"/>
  <c r="B411" i="11"/>
  <c r="R411" i="11"/>
  <c r="W411" i="11"/>
  <c r="AQ411" i="11"/>
  <c r="B412" i="11"/>
  <c r="R412" i="11"/>
  <c r="W412" i="11"/>
  <c r="AQ412" i="11"/>
  <c r="B413" i="11"/>
  <c r="R413" i="11"/>
  <c r="W413" i="11"/>
  <c r="AQ413" i="11"/>
  <c r="B414" i="11"/>
  <c r="R414" i="11"/>
  <c r="W414" i="11"/>
  <c r="AQ414" i="11"/>
  <c r="B415" i="11"/>
  <c r="R415" i="11"/>
  <c r="W415" i="11"/>
  <c r="AQ415" i="11"/>
  <c r="B416" i="11"/>
  <c r="R416" i="11"/>
  <c r="W416" i="11"/>
  <c r="AQ416" i="11"/>
  <c r="B417" i="11"/>
  <c r="R417" i="11"/>
  <c r="W417" i="11"/>
  <c r="AQ417" i="11"/>
  <c r="B418" i="11"/>
  <c r="R418" i="11"/>
  <c r="W418" i="11"/>
  <c r="AQ418" i="11"/>
  <c r="B419" i="11"/>
  <c r="R419" i="11"/>
  <c r="W419" i="11"/>
  <c r="AQ419" i="11"/>
  <c r="B420" i="11"/>
  <c r="R420" i="11"/>
  <c r="W420" i="11"/>
  <c r="AQ420" i="11"/>
  <c r="B421" i="11"/>
  <c r="R421" i="11"/>
  <c r="W421" i="11"/>
  <c r="AQ421" i="11"/>
  <c r="B422" i="11"/>
  <c r="R422" i="11"/>
  <c r="W422" i="11"/>
  <c r="AQ422" i="11"/>
  <c r="B423" i="11"/>
  <c r="R423" i="11"/>
  <c r="W423" i="11"/>
  <c r="AQ423" i="11"/>
  <c r="B424" i="11"/>
  <c r="R424" i="11"/>
  <c r="W424" i="11"/>
  <c r="AQ424" i="11"/>
  <c r="AO4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72" i="11"/>
  <c r="AQ73" i="11"/>
  <c r="AQ74" i="11"/>
  <c r="AQ75" i="11"/>
  <c r="AQ76" i="11"/>
  <c r="AQ77" i="11"/>
  <c r="AQ78" i="11"/>
  <c r="AQ79" i="11"/>
  <c r="AQ80" i="11"/>
  <c r="AQ81" i="11"/>
  <c r="AQ82" i="11"/>
  <c r="AQ83" i="11"/>
  <c r="AQ84" i="11"/>
  <c r="AQ85" i="11"/>
  <c r="AQ86" i="11"/>
  <c r="AQ87" i="11"/>
  <c r="AQ88" i="11"/>
  <c r="AQ89" i="11"/>
  <c r="AQ90" i="11"/>
  <c r="AQ91" i="11"/>
  <c r="AQ92" i="11"/>
  <c r="AQ93" i="11"/>
  <c r="AQ94" i="11"/>
  <c r="AQ95" i="11"/>
  <c r="AQ96" i="11"/>
  <c r="AQ97" i="11"/>
  <c r="AQ98" i="11"/>
  <c r="AQ99" i="11"/>
  <c r="AQ100" i="11"/>
  <c r="AQ101" i="11"/>
  <c r="AQ102" i="11"/>
  <c r="AQ103" i="11"/>
  <c r="AQ104" i="11"/>
  <c r="AQ105" i="11"/>
  <c r="AQ106" i="11"/>
  <c r="AQ107" i="11"/>
  <c r="AQ108" i="11"/>
  <c r="AQ109" i="11"/>
  <c r="AQ110" i="11"/>
  <c r="AQ111" i="11"/>
  <c r="AQ112" i="11"/>
  <c r="AQ113" i="11"/>
  <c r="AQ114" i="11"/>
  <c r="AQ115" i="11"/>
  <c r="AQ116" i="11"/>
  <c r="AQ117" i="11"/>
  <c r="AQ118" i="11"/>
  <c r="AQ119" i="11"/>
  <c r="AQ120" i="11"/>
  <c r="AQ121" i="11"/>
  <c r="AQ122" i="11"/>
  <c r="AQ123" i="11"/>
  <c r="AQ124" i="11"/>
  <c r="AQ125" i="11"/>
  <c r="AQ126" i="11"/>
  <c r="AQ127" i="11"/>
  <c r="AQ128" i="11"/>
  <c r="AQ129" i="11"/>
  <c r="AQ130" i="11"/>
  <c r="AQ131" i="11"/>
  <c r="AQ132" i="11"/>
  <c r="AQ133" i="11"/>
  <c r="AQ134" i="11"/>
  <c r="AQ135" i="11"/>
  <c r="AQ136" i="11"/>
  <c r="AQ137" i="11"/>
  <c r="AQ138" i="11"/>
  <c r="AQ139" i="11"/>
  <c r="AQ140" i="11"/>
  <c r="AQ141" i="11"/>
  <c r="AQ142" i="11"/>
  <c r="AQ143" i="11"/>
  <c r="AQ144" i="11"/>
  <c r="AQ145" i="11"/>
  <c r="AQ146" i="11"/>
  <c r="AQ147" i="11"/>
  <c r="AQ148" i="11"/>
  <c r="AQ149" i="11"/>
  <c r="AQ150" i="11"/>
  <c r="AQ151" i="11"/>
  <c r="AQ152" i="11"/>
  <c r="AQ153" i="11"/>
  <c r="AQ154" i="11"/>
  <c r="AQ155" i="11"/>
  <c r="AQ156" i="11"/>
  <c r="AQ157" i="11"/>
  <c r="AQ158" i="11"/>
  <c r="AQ159" i="11"/>
  <c r="AQ160" i="11"/>
  <c r="AQ161" i="11"/>
  <c r="AQ162" i="11"/>
  <c r="AQ163" i="11"/>
  <c r="AQ164" i="11"/>
  <c r="AQ165" i="11"/>
  <c r="AQ166" i="11"/>
  <c r="AQ167" i="11"/>
  <c r="AQ168" i="11"/>
  <c r="AQ169" i="11"/>
  <c r="AQ170" i="11"/>
  <c r="AQ171" i="11"/>
  <c r="AQ172" i="11"/>
  <c r="AQ173" i="11"/>
  <c r="AQ174" i="11"/>
  <c r="AQ175" i="11"/>
  <c r="AQ25" i="11"/>
  <c r="AY25" i="11" s="1"/>
  <c r="S349" i="11" l="1"/>
  <c r="T349" i="11" s="1"/>
  <c r="V349" i="11" s="1"/>
  <c r="S341" i="11"/>
  <c r="T341" i="11" s="1"/>
  <c r="V341" i="11" s="1"/>
  <c r="S329" i="11"/>
  <c r="T329" i="11" s="1"/>
  <c r="V329" i="11" s="1"/>
  <c r="T315" i="11"/>
  <c r="V315" i="11" s="1"/>
  <c r="S315" i="11"/>
  <c r="S271" i="11"/>
  <c r="T271" i="11" s="1"/>
  <c r="V271" i="11" s="1"/>
  <c r="S261" i="11"/>
  <c r="T261" i="11" s="1"/>
  <c r="V261" i="11" s="1"/>
  <c r="S251" i="11"/>
  <c r="T251" i="11" s="1"/>
  <c r="V251" i="11" s="1"/>
  <c r="T243" i="11"/>
  <c r="V243" i="11" s="1"/>
  <c r="S243" i="11"/>
  <c r="S235" i="11"/>
  <c r="T235" i="11" s="1"/>
  <c r="V235" i="11" s="1"/>
  <c r="S229" i="11"/>
  <c r="T229" i="11" s="1"/>
  <c r="V229" i="11" s="1"/>
  <c r="S223" i="11"/>
  <c r="T223" i="11" s="1"/>
  <c r="V223" i="11" s="1"/>
  <c r="T217" i="11"/>
  <c r="V217" i="11" s="1"/>
  <c r="S217" i="11"/>
  <c r="S207" i="11"/>
  <c r="T207" i="11" s="1"/>
  <c r="V207" i="11" s="1"/>
  <c r="S195" i="11"/>
  <c r="T195" i="11" s="1"/>
  <c r="V195" i="11" s="1"/>
  <c r="S185" i="11"/>
  <c r="T185" i="11" s="1"/>
  <c r="V185" i="11" s="1"/>
  <c r="S424" i="11"/>
  <c r="T424" i="11" s="1"/>
  <c r="V424" i="11" s="1"/>
  <c r="S420" i="11"/>
  <c r="T420" i="11" s="1"/>
  <c r="V420" i="11" s="1"/>
  <c r="S418" i="11"/>
  <c r="T418" i="11" s="1"/>
  <c r="V418" i="11" s="1"/>
  <c r="T416" i="11"/>
  <c r="V416" i="11" s="1"/>
  <c r="S416" i="11"/>
  <c r="S412" i="11"/>
  <c r="T412" i="11" s="1"/>
  <c r="V412" i="11" s="1"/>
  <c r="S410" i="11"/>
  <c r="T410" i="11" s="1"/>
  <c r="V410" i="11" s="1"/>
  <c r="S408" i="11"/>
  <c r="T408" i="11" s="1"/>
  <c r="V408" i="11" s="1"/>
  <c r="T406" i="11"/>
  <c r="V406" i="11" s="1"/>
  <c r="S406" i="11"/>
  <c r="S404" i="11"/>
  <c r="T404" i="11" s="1"/>
  <c r="V404" i="11" s="1"/>
  <c r="S402" i="11"/>
  <c r="T402" i="11" s="1"/>
  <c r="V402" i="11" s="1"/>
  <c r="T337" i="11"/>
  <c r="V337" i="11" s="1"/>
  <c r="S337" i="11"/>
  <c r="T323" i="11"/>
  <c r="V323" i="11" s="1"/>
  <c r="S323" i="11"/>
  <c r="S307" i="11"/>
  <c r="T307" i="11" s="1"/>
  <c r="V307" i="11" s="1"/>
  <c r="T297" i="11"/>
  <c r="V297" i="11" s="1"/>
  <c r="S297" i="11"/>
  <c r="T289" i="11"/>
  <c r="V289" i="11" s="1"/>
  <c r="S289" i="11"/>
  <c r="T281" i="11"/>
  <c r="V281" i="11" s="1"/>
  <c r="S281" i="11"/>
  <c r="S275" i="11"/>
  <c r="T275" i="11" s="1"/>
  <c r="V275" i="11" s="1"/>
  <c r="T265" i="11"/>
  <c r="V265" i="11" s="1"/>
  <c r="S265" i="11"/>
  <c r="T255" i="11"/>
  <c r="V255" i="11" s="1"/>
  <c r="S255" i="11"/>
  <c r="T245" i="11"/>
  <c r="V245" i="11" s="1"/>
  <c r="S245" i="11"/>
  <c r="S237" i="11"/>
  <c r="T237" i="11" s="1"/>
  <c r="V237" i="11" s="1"/>
  <c r="T231" i="11"/>
  <c r="V231" i="11" s="1"/>
  <c r="S231" i="11"/>
  <c r="T225" i="11"/>
  <c r="V225" i="11" s="1"/>
  <c r="S225" i="11"/>
  <c r="T219" i="11"/>
  <c r="V219" i="11" s="1"/>
  <c r="S219" i="11"/>
  <c r="S211" i="11"/>
  <c r="T211" i="11" s="1"/>
  <c r="V211" i="11" s="1"/>
  <c r="T201" i="11"/>
  <c r="V201" i="11" s="1"/>
  <c r="S201" i="11"/>
  <c r="T193" i="11"/>
  <c r="V193" i="11" s="1"/>
  <c r="S193" i="11"/>
  <c r="T187" i="11"/>
  <c r="V187" i="11" s="1"/>
  <c r="S187" i="11"/>
  <c r="S177" i="11"/>
  <c r="T177" i="11" s="1"/>
  <c r="V177" i="11" s="1"/>
  <c r="S422" i="11"/>
  <c r="T422" i="11" s="1"/>
  <c r="V422" i="11" s="1"/>
  <c r="S414" i="11"/>
  <c r="T414" i="11" s="1"/>
  <c r="V414" i="11" s="1"/>
  <c r="T400" i="11"/>
  <c r="V400" i="11" s="1"/>
  <c r="S400" i="11"/>
  <c r="T398" i="11"/>
  <c r="V398" i="11" s="1"/>
  <c r="S398" i="11"/>
  <c r="T396" i="11"/>
  <c r="V396" i="11" s="1"/>
  <c r="S396" i="11"/>
  <c r="S394" i="11"/>
  <c r="T394" i="11" s="1"/>
  <c r="V394" i="11" s="1"/>
  <c r="T392" i="11"/>
  <c r="V392" i="11" s="1"/>
  <c r="S392" i="11"/>
  <c r="T390" i="11"/>
  <c r="V390" i="11" s="1"/>
  <c r="S390" i="11"/>
  <c r="T388" i="11"/>
  <c r="V388" i="11" s="1"/>
  <c r="S388" i="11"/>
  <c r="S386" i="11"/>
  <c r="T386" i="11" s="1"/>
  <c r="V386" i="11" s="1"/>
  <c r="T384" i="11"/>
  <c r="V384" i="11" s="1"/>
  <c r="S384" i="11"/>
  <c r="T382" i="11"/>
  <c r="V382" i="11" s="1"/>
  <c r="S382" i="11"/>
  <c r="T380" i="11"/>
  <c r="V380" i="11" s="1"/>
  <c r="S380" i="11"/>
  <c r="S378" i="11"/>
  <c r="T378" i="11" s="1"/>
  <c r="V378" i="11" s="1"/>
  <c r="T376" i="11"/>
  <c r="V376" i="11" s="1"/>
  <c r="S376" i="11"/>
  <c r="T374" i="11"/>
  <c r="V374" i="11" s="1"/>
  <c r="S374" i="11"/>
  <c r="T372" i="11"/>
  <c r="V372" i="11" s="1"/>
  <c r="S372" i="11"/>
  <c r="S370" i="11"/>
  <c r="T370" i="11" s="1"/>
  <c r="V370" i="11" s="1"/>
  <c r="T368" i="11"/>
  <c r="V368" i="11" s="1"/>
  <c r="S368" i="11"/>
  <c r="T366" i="11"/>
  <c r="V366" i="11" s="1"/>
  <c r="S366" i="11"/>
  <c r="T364" i="11"/>
  <c r="V364" i="11" s="1"/>
  <c r="S364" i="11"/>
  <c r="S362" i="11"/>
  <c r="T362" i="11" s="1"/>
  <c r="V362" i="11" s="1"/>
  <c r="T360" i="11"/>
  <c r="V360" i="11" s="1"/>
  <c r="S360" i="11"/>
  <c r="T358" i="11"/>
  <c r="V358" i="11" s="1"/>
  <c r="S358" i="11"/>
  <c r="T356" i="11"/>
  <c r="V356" i="11" s="1"/>
  <c r="S356" i="11"/>
  <c r="T346" i="11"/>
  <c r="V346" i="11" s="1"/>
  <c r="S346" i="11"/>
  <c r="T344" i="11"/>
  <c r="V344" i="11" s="1"/>
  <c r="S344" i="11"/>
  <c r="T342" i="11"/>
  <c r="V342" i="11" s="1"/>
  <c r="S342" i="11"/>
  <c r="S340" i="11"/>
  <c r="T340" i="11" s="1"/>
  <c r="V340" i="11" s="1"/>
  <c r="T338" i="11"/>
  <c r="V338" i="11" s="1"/>
  <c r="S338" i="11"/>
  <c r="T336" i="11"/>
  <c r="V336" i="11" s="1"/>
  <c r="S336" i="11"/>
  <c r="T334" i="11"/>
  <c r="V334" i="11" s="1"/>
  <c r="S334" i="11"/>
  <c r="S332" i="11"/>
  <c r="T332" i="11" s="1"/>
  <c r="V332" i="11" s="1"/>
  <c r="T330" i="11"/>
  <c r="V330" i="11" s="1"/>
  <c r="S330" i="11"/>
  <c r="T328" i="11"/>
  <c r="V328" i="11" s="1"/>
  <c r="S328" i="11"/>
  <c r="T326" i="11"/>
  <c r="V326" i="11" s="1"/>
  <c r="S326" i="11"/>
  <c r="S324" i="11"/>
  <c r="T324" i="11" s="1"/>
  <c r="V324" i="11" s="1"/>
  <c r="T322" i="11"/>
  <c r="V322" i="11" s="1"/>
  <c r="S322" i="11"/>
  <c r="T320" i="11"/>
  <c r="V320" i="11" s="1"/>
  <c r="S320" i="11"/>
  <c r="T318" i="11"/>
  <c r="V318" i="11" s="1"/>
  <c r="S318" i="11"/>
  <c r="S316" i="11"/>
  <c r="T316" i="11" s="1"/>
  <c r="V316" i="11" s="1"/>
  <c r="T314" i="11"/>
  <c r="V314" i="11" s="1"/>
  <c r="S314" i="11"/>
  <c r="T312" i="11"/>
  <c r="V312" i="11" s="1"/>
  <c r="S312" i="11"/>
  <c r="T310" i="11"/>
  <c r="V310" i="11" s="1"/>
  <c r="S310" i="11"/>
  <c r="S308" i="11"/>
  <c r="T308" i="11" s="1"/>
  <c r="V308" i="11" s="1"/>
  <c r="T306" i="11"/>
  <c r="V306" i="11" s="1"/>
  <c r="S306" i="11"/>
  <c r="T304" i="11"/>
  <c r="V304" i="11" s="1"/>
  <c r="S304" i="11"/>
  <c r="T302" i="11"/>
  <c r="V302" i="11" s="1"/>
  <c r="S302" i="11"/>
  <c r="S300" i="11"/>
  <c r="T300" i="11" s="1"/>
  <c r="V300" i="11" s="1"/>
  <c r="T298" i="11"/>
  <c r="V298" i="11" s="1"/>
  <c r="S298" i="11"/>
  <c r="T296" i="11"/>
  <c r="V296" i="11" s="1"/>
  <c r="S296" i="11"/>
  <c r="T294" i="11"/>
  <c r="V294" i="11" s="1"/>
  <c r="S294" i="11"/>
  <c r="S292" i="11"/>
  <c r="T292" i="11" s="1"/>
  <c r="V292" i="11" s="1"/>
  <c r="T290" i="11"/>
  <c r="V290" i="11" s="1"/>
  <c r="S290" i="11"/>
  <c r="T288" i="11"/>
  <c r="V288" i="11" s="1"/>
  <c r="S288" i="11"/>
  <c r="T286" i="11"/>
  <c r="V286" i="11" s="1"/>
  <c r="S286" i="11"/>
  <c r="S284" i="11"/>
  <c r="T284" i="11" s="1"/>
  <c r="V284" i="11" s="1"/>
  <c r="T282" i="11"/>
  <c r="V282" i="11" s="1"/>
  <c r="S282" i="11"/>
  <c r="T280" i="11"/>
  <c r="V280" i="11" s="1"/>
  <c r="S280" i="11"/>
  <c r="T278" i="11"/>
  <c r="V278" i="11" s="1"/>
  <c r="S278" i="11"/>
  <c r="S276" i="11"/>
  <c r="T276" i="11" s="1"/>
  <c r="V276" i="11" s="1"/>
  <c r="T274" i="11"/>
  <c r="V274" i="11" s="1"/>
  <c r="S274" i="11"/>
  <c r="T272" i="11"/>
  <c r="V272" i="11" s="1"/>
  <c r="S272" i="11"/>
  <c r="T270" i="11"/>
  <c r="V270" i="11" s="1"/>
  <c r="S270" i="11"/>
  <c r="S268" i="11"/>
  <c r="T268" i="11" s="1"/>
  <c r="V268" i="11" s="1"/>
  <c r="T266" i="11"/>
  <c r="V266" i="11" s="1"/>
  <c r="S266" i="11"/>
  <c r="T264" i="11"/>
  <c r="V264" i="11" s="1"/>
  <c r="S264" i="11"/>
  <c r="T262" i="11"/>
  <c r="V262" i="11" s="1"/>
  <c r="S262" i="11"/>
  <c r="S260" i="11"/>
  <c r="T260" i="11" s="1"/>
  <c r="V260" i="11" s="1"/>
  <c r="T258" i="11"/>
  <c r="V258" i="11" s="1"/>
  <c r="S258" i="11"/>
  <c r="T256" i="11"/>
  <c r="V256" i="11" s="1"/>
  <c r="S256" i="11"/>
  <c r="T254" i="11"/>
  <c r="V254" i="11" s="1"/>
  <c r="S254" i="11"/>
  <c r="S252" i="11"/>
  <c r="T252" i="11" s="1"/>
  <c r="V252" i="11" s="1"/>
  <c r="T250" i="11"/>
  <c r="V250" i="11" s="1"/>
  <c r="S250" i="11"/>
  <c r="T248" i="11"/>
  <c r="V248" i="11" s="1"/>
  <c r="S248" i="11"/>
  <c r="T246" i="11"/>
  <c r="V246" i="11" s="1"/>
  <c r="S246" i="11"/>
  <c r="S244" i="11"/>
  <c r="T244" i="11" s="1"/>
  <c r="V244" i="11" s="1"/>
  <c r="T242" i="11"/>
  <c r="V242" i="11" s="1"/>
  <c r="S242" i="11"/>
  <c r="T240" i="11"/>
  <c r="V240" i="11" s="1"/>
  <c r="S240" i="11"/>
  <c r="T238" i="11"/>
  <c r="V238" i="11" s="1"/>
  <c r="S238" i="11"/>
  <c r="S236" i="11"/>
  <c r="T236" i="11" s="1"/>
  <c r="V236" i="11" s="1"/>
  <c r="T234" i="11"/>
  <c r="V234" i="11" s="1"/>
  <c r="S234" i="11"/>
  <c r="T232" i="11"/>
  <c r="V232" i="11" s="1"/>
  <c r="S232" i="11"/>
  <c r="T230" i="11"/>
  <c r="V230" i="11" s="1"/>
  <c r="S230" i="11"/>
  <c r="S228" i="11"/>
  <c r="T228" i="11" s="1"/>
  <c r="V228" i="11" s="1"/>
  <c r="T226" i="11"/>
  <c r="V226" i="11" s="1"/>
  <c r="S226" i="11"/>
  <c r="T224" i="11"/>
  <c r="V224" i="11" s="1"/>
  <c r="S224" i="11"/>
  <c r="T222" i="11"/>
  <c r="V222" i="11" s="1"/>
  <c r="S222" i="11"/>
  <c r="S220" i="11"/>
  <c r="T220" i="11" s="1"/>
  <c r="V220" i="11" s="1"/>
  <c r="T218" i="11"/>
  <c r="V218" i="11" s="1"/>
  <c r="S218" i="11"/>
  <c r="T216" i="11"/>
  <c r="V216" i="11" s="1"/>
  <c r="S216" i="11"/>
  <c r="T214" i="11"/>
  <c r="V214" i="11" s="1"/>
  <c r="S214" i="11"/>
  <c r="S212" i="11"/>
  <c r="T212" i="11" s="1"/>
  <c r="V212" i="11" s="1"/>
  <c r="T210" i="11"/>
  <c r="V210" i="11" s="1"/>
  <c r="S210" i="11"/>
  <c r="T208" i="11"/>
  <c r="V208" i="11" s="1"/>
  <c r="S208" i="11"/>
  <c r="T206" i="11"/>
  <c r="V206" i="11" s="1"/>
  <c r="S206" i="11"/>
  <c r="S204" i="11"/>
  <c r="T204" i="11" s="1"/>
  <c r="V204" i="11" s="1"/>
  <c r="T202" i="11"/>
  <c r="V202" i="11" s="1"/>
  <c r="S202" i="11"/>
  <c r="T200" i="11"/>
  <c r="V200" i="11" s="1"/>
  <c r="S200" i="11"/>
  <c r="T198" i="11"/>
  <c r="V198" i="11" s="1"/>
  <c r="S198" i="11"/>
  <c r="S196" i="11"/>
  <c r="T196" i="11" s="1"/>
  <c r="V196" i="11" s="1"/>
  <c r="T194" i="11"/>
  <c r="V194" i="11" s="1"/>
  <c r="S194" i="11"/>
  <c r="T192" i="11"/>
  <c r="V192" i="11" s="1"/>
  <c r="S192" i="11"/>
  <c r="T190" i="11"/>
  <c r="V190" i="11" s="1"/>
  <c r="S190" i="11"/>
  <c r="S188" i="11"/>
  <c r="T188" i="11" s="1"/>
  <c r="V188" i="11" s="1"/>
  <c r="T186" i="11"/>
  <c r="V186" i="11" s="1"/>
  <c r="S186" i="11"/>
  <c r="T184" i="11"/>
  <c r="V184" i="11" s="1"/>
  <c r="S184" i="11"/>
  <c r="T182" i="11"/>
  <c r="V182" i="11" s="1"/>
  <c r="S182" i="11"/>
  <c r="S180" i="11"/>
  <c r="T180" i="11" s="1"/>
  <c r="V180" i="11" s="1"/>
  <c r="S347" i="11"/>
  <c r="T347" i="11" s="1"/>
  <c r="V347" i="11" s="1"/>
  <c r="T339" i="11"/>
  <c r="V339" i="11" s="1"/>
  <c r="S339" i="11"/>
  <c r="T331" i="11"/>
  <c r="V331" i="11" s="1"/>
  <c r="S331" i="11"/>
  <c r="T321" i="11"/>
  <c r="V321" i="11" s="1"/>
  <c r="S321" i="11"/>
  <c r="S313" i="11"/>
  <c r="T313" i="11" s="1"/>
  <c r="V313" i="11" s="1"/>
  <c r="T305" i="11"/>
  <c r="V305" i="11" s="1"/>
  <c r="S305" i="11"/>
  <c r="T299" i="11"/>
  <c r="V299" i="11" s="1"/>
  <c r="S299" i="11"/>
  <c r="T291" i="11"/>
  <c r="V291" i="11" s="1"/>
  <c r="S291" i="11"/>
  <c r="S283" i="11"/>
  <c r="T283" i="11" s="1"/>
  <c r="V283" i="11" s="1"/>
  <c r="T273" i="11"/>
  <c r="V273" i="11" s="1"/>
  <c r="S273" i="11"/>
  <c r="T263" i="11"/>
  <c r="V263" i="11" s="1"/>
  <c r="S263" i="11"/>
  <c r="T253" i="11"/>
  <c r="V253" i="11" s="1"/>
  <c r="S253" i="11"/>
  <c r="S241" i="11"/>
  <c r="T241" i="11" s="1"/>
  <c r="V241" i="11" s="1"/>
  <c r="T209" i="11"/>
  <c r="V209" i="11" s="1"/>
  <c r="S209" i="11"/>
  <c r="T352" i="11"/>
  <c r="V352" i="11" s="1"/>
  <c r="S352" i="11"/>
  <c r="S350" i="11"/>
  <c r="T350" i="11" s="1"/>
  <c r="V350" i="11" s="1"/>
  <c r="S348" i="11"/>
  <c r="T348" i="11" s="1"/>
  <c r="V348" i="11" s="1"/>
  <c r="T178" i="11"/>
  <c r="V178" i="11" s="1"/>
  <c r="S178" i="11"/>
  <c r="S176" i="11"/>
  <c r="T176" i="11" s="1"/>
  <c r="V176" i="11" s="1"/>
  <c r="S351" i="11"/>
  <c r="T351" i="11" s="1"/>
  <c r="V351" i="11" s="1"/>
  <c r="T343" i="11"/>
  <c r="V343" i="11" s="1"/>
  <c r="S343" i="11"/>
  <c r="T333" i="11"/>
  <c r="V333" i="11" s="1"/>
  <c r="S333" i="11"/>
  <c r="S327" i="11"/>
  <c r="T327" i="11" s="1"/>
  <c r="V327" i="11" s="1"/>
  <c r="S317" i="11"/>
  <c r="T317" i="11" s="1"/>
  <c r="V317" i="11" s="1"/>
  <c r="S309" i="11"/>
  <c r="T309" i="11" s="1"/>
  <c r="V309" i="11" s="1"/>
  <c r="T303" i="11"/>
  <c r="V303" i="11" s="1"/>
  <c r="S303" i="11"/>
  <c r="S293" i="11"/>
  <c r="T293" i="11" s="1"/>
  <c r="V293" i="11" s="1"/>
  <c r="S287" i="11"/>
  <c r="T287" i="11" s="1"/>
  <c r="V287" i="11" s="1"/>
  <c r="S277" i="11"/>
  <c r="T277" i="11" s="1"/>
  <c r="V277" i="11" s="1"/>
  <c r="T267" i="11"/>
  <c r="V267" i="11" s="1"/>
  <c r="S267" i="11"/>
  <c r="T257" i="11"/>
  <c r="V257" i="11" s="1"/>
  <c r="S257" i="11"/>
  <c r="S247" i="11"/>
  <c r="T247" i="11" s="1"/>
  <c r="V247" i="11" s="1"/>
  <c r="S213" i="11"/>
  <c r="T213" i="11" s="1"/>
  <c r="V213" i="11" s="1"/>
  <c r="T203" i="11"/>
  <c r="V203" i="11" s="1"/>
  <c r="S203" i="11"/>
  <c r="S197" i="11"/>
  <c r="T197" i="11" s="1"/>
  <c r="V197" i="11" s="1"/>
  <c r="S189" i="11"/>
  <c r="T189" i="11" s="1"/>
  <c r="V189" i="11" s="1"/>
  <c r="S183" i="11"/>
  <c r="T183" i="11" s="1"/>
  <c r="V183" i="11" s="1"/>
  <c r="T423" i="11"/>
  <c r="V423" i="11" s="1"/>
  <c r="S423" i="11"/>
  <c r="T421" i="11"/>
  <c r="V421" i="11" s="1"/>
  <c r="S421" i="11"/>
  <c r="S417" i="11"/>
  <c r="T417" i="11" s="1"/>
  <c r="V417" i="11" s="1"/>
  <c r="S415" i="11"/>
  <c r="T415" i="11" s="1"/>
  <c r="V415" i="11" s="1"/>
  <c r="S413" i="11"/>
  <c r="T413" i="11" s="1"/>
  <c r="V413" i="11" s="1"/>
  <c r="S411" i="11"/>
  <c r="T411" i="11" s="1"/>
  <c r="V411" i="11" s="1"/>
  <c r="S409" i="11"/>
  <c r="T409" i="11" s="1"/>
  <c r="V409" i="11" s="1"/>
  <c r="S407" i="11"/>
  <c r="T407" i="11" s="1"/>
  <c r="V407" i="11" s="1"/>
  <c r="S405" i="11"/>
  <c r="T405" i="11" s="1"/>
  <c r="V405" i="11" s="1"/>
  <c r="T403" i="11"/>
  <c r="V403" i="11" s="1"/>
  <c r="S403" i="11"/>
  <c r="S353" i="11"/>
  <c r="T353" i="11" s="1"/>
  <c r="V353" i="11" s="1"/>
  <c r="S345" i="11"/>
  <c r="T345" i="11" s="1"/>
  <c r="V345" i="11" s="1"/>
  <c r="T335" i="11"/>
  <c r="V335" i="11" s="1"/>
  <c r="S335" i="11"/>
  <c r="T325" i="11"/>
  <c r="V325" i="11" s="1"/>
  <c r="S325" i="11"/>
  <c r="S319" i="11"/>
  <c r="T319" i="11" s="1"/>
  <c r="V319" i="11" s="1"/>
  <c r="S311" i="11"/>
  <c r="T311" i="11" s="1"/>
  <c r="V311" i="11" s="1"/>
  <c r="T301" i="11"/>
  <c r="V301" i="11" s="1"/>
  <c r="S301" i="11"/>
  <c r="T295" i="11"/>
  <c r="V295" i="11" s="1"/>
  <c r="S295" i="11"/>
  <c r="S285" i="11"/>
  <c r="T285" i="11" s="1"/>
  <c r="V285" i="11" s="1"/>
  <c r="S279" i="11"/>
  <c r="T279" i="11" s="1"/>
  <c r="V279" i="11" s="1"/>
  <c r="T269" i="11"/>
  <c r="V269" i="11" s="1"/>
  <c r="S269" i="11"/>
  <c r="T259" i="11"/>
  <c r="V259" i="11" s="1"/>
  <c r="S259" i="11"/>
  <c r="S249" i="11"/>
  <c r="T249" i="11" s="1"/>
  <c r="V249" i="11" s="1"/>
  <c r="S239" i="11"/>
  <c r="T239" i="11" s="1"/>
  <c r="V239" i="11" s="1"/>
  <c r="T233" i="11"/>
  <c r="V233" i="11" s="1"/>
  <c r="S233" i="11"/>
  <c r="T227" i="11"/>
  <c r="V227" i="11" s="1"/>
  <c r="S227" i="11"/>
  <c r="S221" i="11"/>
  <c r="T221" i="11" s="1"/>
  <c r="V221" i="11" s="1"/>
  <c r="S215" i="11"/>
  <c r="T215" i="11" s="1"/>
  <c r="V215" i="11" s="1"/>
  <c r="T205" i="11"/>
  <c r="V205" i="11" s="1"/>
  <c r="S205" i="11"/>
  <c r="T199" i="11"/>
  <c r="V199" i="11" s="1"/>
  <c r="S199" i="11"/>
  <c r="S191" i="11"/>
  <c r="T191" i="11" s="1"/>
  <c r="V191" i="11" s="1"/>
  <c r="S181" i="11"/>
  <c r="T181" i="11" s="1"/>
  <c r="V181" i="11" s="1"/>
  <c r="T419" i="11"/>
  <c r="V419" i="11" s="1"/>
  <c r="S419" i="11"/>
  <c r="S399" i="11"/>
  <c r="T399" i="11" s="1"/>
  <c r="V399" i="11" s="1"/>
  <c r="S397" i="11"/>
  <c r="T397" i="11" s="1"/>
  <c r="V397" i="11" s="1"/>
  <c r="S395" i="11"/>
  <c r="T395" i="11" s="1"/>
  <c r="V395" i="11" s="1"/>
  <c r="S393" i="11"/>
  <c r="T393" i="11" s="1"/>
  <c r="V393" i="11" s="1"/>
  <c r="S391" i="11"/>
  <c r="T391" i="11" s="1"/>
  <c r="V391" i="11" s="1"/>
  <c r="S389" i="11"/>
  <c r="T389" i="11" s="1"/>
  <c r="V389" i="11" s="1"/>
  <c r="S387" i="11"/>
  <c r="T387" i="11" s="1"/>
  <c r="V387" i="11" s="1"/>
  <c r="S385" i="11"/>
  <c r="T385" i="11" s="1"/>
  <c r="V385" i="11" s="1"/>
  <c r="S383" i="11"/>
  <c r="T383" i="11" s="1"/>
  <c r="V383" i="11" s="1"/>
  <c r="S381" i="11"/>
  <c r="T381" i="11" s="1"/>
  <c r="V381" i="11" s="1"/>
  <c r="S379" i="11"/>
  <c r="T379" i="11" s="1"/>
  <c r="V379" i="11" s="1"/>
  <c r="S377" i="11"/>
  <c r="T377" i="11" s="1"/>
  <c r="V377" i="11" s="1"/>
  <c r="S375" i="11"/>
  <c r="T375" i="11" s="1"/>
  <c r="V375" i="11" s="1"/>
  <c r="S373" i="11"/>
  <c r="T373" i="11" s="1"/>
  <c r="V373" i="11" s="1"/>
  <c r="S371" i="11"/>
  <c r="T371" i="11" s="1"/>
  <c r="V371" i="11" s="1"/>
  <c r="S369" i="11"/>
  <c r="T369" i="11" s="1"/>
  <c r="V369" i="11" s="1"/>
  <c r="S367" i="11"/>
  <c r="T367" i="11" s="1"/>
  <c r="V367" i="11" s="1"/>
  <c r="S365" i="11"/>
  <c r="T365" i="11" s="1"/>
  <c r="V365" i="11" s="1"/>
  <c r="S363" i="11"/>
  <c r="T363" i="11" s="1"/>
  <c r="V363" i="11" s="1"/>
  <c r="S361" i="11"/>
  <c r="T361" i="11" s="1"/>
  <c r="V361" i="11" s="1"/>
  <c r="S359" i="11"/>
  <c r="T359" i="11" s="1"/>
  <c r="V359" i="11" s="1"/>
  <c r="S357" i="11"/>
  <c r="T357" i="11" s="1"/>
  <c r="V357" i="11" s="1"/>
  <c r="S355" i="11"/>
  <c r="T355" i="11" s="1"/>
  <c r="V355" i="11" s="1"/>
  <c r="D29" i="1"/>
  <c r="AQ425" i="11"/>
  <c r="H29" i="1" s="1"/>
  <c r="AN416" i="11"/>
  <c r="AN404" i="11"/>
  <c r="AN367" i="11"/>
  <c r="AN242" i="11"/>
  <c r="AO242" i="11" l="1"/>
  <c r="AR242" i="11"/>
  <c r="AY242" i="11" s="1"/>
  <c r="AO416" i="11"/>
  <c r="AR416" i="11"/>
  <c r="AY416" i="11" s="1"/>
  <c r="AO367" i="11"/>
  <c r="AR367" i="11"/>
  <c r="AY367" i="11" s="1"/>
  <c r="AO404" i="11"/>
  <c r="AR404" i="11"/>
  <c r="AY404" i="11" s="1"/>
  <c r="AN185" i="11"/>
  <c r="AN331" i="11"/>
  <c r="AN348" i="11"/>
  <c r="AN277" i="11"/>
  <c r="AN375" i="11"/>
  <c r="AN257" i="11"/>
  <c r="AN261" i="11"/>
  <c r="AN273" i="11"/>
  <c r="AN302" i="11"/>
  <c r="AN289" i="11"/>
  <c r="AN313" i="11"/>
  <c r="AN320" i="11"/>
  <c r="AN415" i="11"/>
  <c r="AN378" i="11"/>
  <c r="AN238" i="11"/>
  <c r="AN228" i="11"/>
  <c r="AN323" i="11"/>
  <c r="AN376" i="11"/>
  <c r="AN327" i="11"/>
  <c r="AN400" i="11"/>
  <c r="AN410" i="11"/>
  <c r="AN176" i="11"/>
  <c r="AN180" i="11"/>
  <c r="AN203" i="11"/>
  <c r="AN193" i="11"/>
  <c r="AN197" i="11"/>
  <c r="AN214" i="11"/>
  <c r="AN223" i="11"/>
  <c r="AN274" i="11"/>
  <c r="AN307" i="11"/>
  <c r="AN337" i="11"/>
  <c r="AN395" i="11"/>
  <c r="AN179" i="11"/>
  <c r="AN181" i="11"/>
  <c r="AN199" i="11"/>
  <c r="AN231" i="11"/>
  <c r="AN246" i="11"/>
  <c r="AN268" i="11"/>
  <c r="AN265" i="11"/>
  <c r="AN328" i="11"/>
  <c r="AN234" i="11"/>
  <c r="AN266" i="11"/>
  <c r="AN286" i="11"/>
  <c r="AN275" i="11"/>
  <c r="AN309" i="11"/>
  <c r="AN291" i="11"/>
  <c r="AN336" i="11"/>
  <c r="AN352" i="11"/>
  <c r="AN344" i="11"/>
  <c r="AN347" i="11"/>
  <c r="AN402" i="11"/>
  <c r="AN221" i="11"/>
  <c r="AN200" i="11"/>
  <c r="AN244" i="11"/>
  <c r="AN237" i="11"/>
  <c r="AN283" i="11"/>
  <c r="AN270" i="11"/>
  <c r="AN296" i="11"/>
  <c r="AN299" i="11"/>
  <c r="AN306" i="11"/>
  <c r="AN294" i="11"/>
  <c r="AN300" i="11"/>
  <c r="AN333" i="11"/>
  <c r="AN339" i="11"/>
  <c r="AN345" i="11"/>
  <c r="AN419" i="11"/>
  <c r="AN201" i="11"/>
  <c r="AN206" i="11"/>
  <c r="AN235" i="11"/>
  <c r="AN334" i="11"/>
  <c r="AN311" i="11"/>
  <c r="AN332" i="11"/>
  <c r="AN368" i="11"/>
  <c r="AN372" i="11"/>
  <c r="AN318" i="11"/>
  <c r="AN408" i="11"/>
  <c r="AN361" i="11"/>
  <c r="AN255" i="11"/>
  <c r="AN298" i="11"/>
  <c r="AN316" i="11"/>
  <c r="AN317" i="11"/>
  <c r="AN343" i="11"/>
  <c r="AN350" i="11"/>
  <c r="AN353" i="11"/>
  <c r="AN329" i="11"/>
  <c r="AN358" i="11"/>
  <c r="AN420" i="11"/>
  <c r="AN405" i="11"/>
  <c r="AN389" i="11"/>
  <c r="AN382" i="11"/>
  <c r="AN387" i="11"/>
  <c r="AN412" i="11"/>
  <c r="AN396" i="11"/>
  <c r="AN209" i="11"/>
  <c r="AN232" i="11"/>
  <c r="AN177" i="11"/>
  <c r="AN190" i="11"/>
  <c r="AN241" i="11"/>
  <c r="AN248" i="11"/>
  <c r="AN269" i="11"/>
  <c r="AN212" i="11"/>
  <c r="AN198" i="11"/>
  <c r="AN211" i="11"/>
  <c r="AN213" i="11"/>
  <c r="AN280" i="11"/>
  <c r="AN253" i="11"/>
  <c r="AN295" i="11"/>
  <c r="AN342" i="11"/>
  <c r="AN377" i="11"/>
  <c r="AN357" i="11"/>
  <c r="AN365" i="11"/>
  <c r="AN374" i="11"/>
  <c r="AN414" i="11"/>
  <c r="AN183" i="11"/>
  <c r="AN192" i="11"/>
  <c r="AN226" i="11"/>
  <c r="AN230" i="11"/>
  <c r="AN259" i="11"/>
  <c r="AN279" i="11"/>
  <c r="AN272" i="11"/>
  <c r="AN321" i="11"/>
  <c r="AN371" i="11"/>
  <c r="AN282" i="11"/>
  <c r="AN346" i="11"/>
  <c r="AN383" i="11"/>
  <c r="AN406" i="11"/>
  <c r="AN359" i="11"/>
  <c r="AN380" i="11"/>
  <c r="AN370" i="11"/>
  <c r="AN363" i="11"/>
  <c r="AN403" i="11"/>
  <c r="AN399" i="11"/>
  <c r="AN388" i="11"/>
  <c r="AN354" i="11"/>
  <c r="AN421" i="11"/>
  <c r="AN207" i="11"/>
  <c r="AN224" i="11"/>
  <c r="AN250" i="11"/>
  <c r="AN189" i="11"/>
  <c r="AN202" i="11"/>
  <c r="AN184" i="11"/>
  <c r="AN187" i="11"/>
  <c r="AN194" i="11"/>
  <c r="AN196" i="11"/>
  <c r="AN225" i="11"/>
  <c r="AN239" i="11"/>
  <c r="AN262" i="11"/>
  <c r="AN264" i="11"/>
  <c r="AN290" i="11"/>
  <c r="AN271" i="11"/>
  <c r="AN281" i="11"/>
  <c r="AN314" i="11"/>
  <c r="AN288" i="11"/>
  <c r="AN338" i="11"/>
  <c r="AN392" i="11"/>
  <c r="AN369" i="11"/>
  <c r="AN384" i="11"/>
  <c r="AN397" i="11"/>
  <c r="AN341" i="11"/>
  <c r="AN398" i="11"/>
  <c r="AN390" i="11"/>
  <c r="AN424" i="11"/>
  <c r="AN393" i="11"/>
  <c r="AN229" i="11"/>
  <c r="AN188" i="11"/>
  <c r="AN233" i="11"/>
  <c r="AN254" i="11"/>
  <c r="AN260" i="11"/>
  <c r="AN285" i="11"/>
  <c r="AN218" i="11"/>
  <c r="AN258" i="11"/>
  <c r="AN278" i="11"/>
  <c r="AN305" i="11"/>
  <c r="AN303" i="11"/>
  <c r="AN310" i="11"/>
  <c r="AN326" i="11"/>
  <c r="AN364" i="11"/>
  <c r="AN319" i="11"/>
  <c r="AN312" i="11"/>
  <c r="AN362" i="11"/>
  <c r="AN366" i="11"/>
  <c r="AN379" i="11"/>
  <c r="AN355" i="11"/>
  <c r="AN373" i="11"/>
  <c r="AN423" i="11"/>
  <c r="AN381" i="11"/>
  <c r="AN204" i="11"/>
  <c r="AN195" i="11"/>
  <c r="AN216" i="11"/>
  <c r="AN243" i="11"/>
  <c r="AN178" i="11"/>
  <c r="AN186" i="11"/>
  <c r="AN208" i="11"/>
  <c r="AN227" i="11"/>
  <c r="AN236" i="11"/>
  <c r="AN267" i="11"/>
  <c r="AN251" i="11"/>
  <c r="AN301" i="11"/>
  <c r="AN276" i="11"/>
  <c r="AN308" i="11"/>
  <c r="AN247" i="11"/>
  <c r="AN263" i="11"/>
  <c r="AN297" i="11"/>
  <c r="AN330" i="11"/>
  <c r="AN315" i="11"/>
  <c r="AN324" i="11"/>
  <c r="AN335" i="11"/>
  <c r="AN351" i="11"/>
  <c r="AN349" i="11"/>
  <c r="AN360" i="11"/>
  <c r="AN411" i="11"/>
  <c r="AN394" i="11"/>
  <c r="AN413" i="11"/>
  <c r="AN322" i="11"/>
  <c r="AN340" i="11"/>
  <c r="AN356" i="11"/>
  <c r="AN409" i="11"/>
  <c r="AN417" i="11"/>
  <c r="AN422" i="11"/>
  <c r="AN418" i="11"/>
  <c r="AN217" i="11"/>
  <c r="AN182" i="11"/>
  <c r="AN210" i="11"/>
  <c r="AN304" i="11"/>
  <c r="AN215" i="11"/>
  <c r="AN219" i="11"/>
  <c r="AN220" i="11"/>
  <c r="AN245" i="11"/>
  <c r="AN240" i="11"/>
  <c r="AN256" i="11"/>
  <c r="AN191" i="11"/>
  <c r="AN205" i="11"/>
  <c r="AN222" i="11"/>
  <c r="AN249" i="11"/>
  <c r="AN252" i="11"/>
  <c r="AN293" i="11"/>
  <c r="AN292" i="11"/>
  <c r="AN287" i="11"/>
  <c r="AN284" i="11"/>
  <c r="AN325" i="11"/>
  <c r="AN385" i="11"/>
  <c r="AN407" i="11"/>
  <c r="AN401" i="11"/>
  <c r="AN391" i="11"/>
  <c r="AN386" i="11"/>
  <c r="B7" i="28"/>
  <c r="AO191" i="11" l="1"/>
  <c r="AR191" i="11"/>
  <c r="AY191" i="11" s="1"/>
  <c r="AO249" i="11"/>
  <c r="AR249" i="11"/>
  <c r="AY249" i="11" s="1"/>
  <c r="AO219" i="11"/>
  <c r="AR219" i="11"/>
  <c r="AY219" i="11" s="1"/>
  <c r="AO360" i="11"/>
  <c r="AR360" i="11"/>
  <c r="AY360" i="11" s="1"/>
  <c r="AO381" i="11"/>
  <c r="AR381" i="11"/>
  <c r="AY381" i="11" s="1"/>
  <c r="AO218" i="11"/>
  <c r="AR218" i="11"/>
  <c r="AY218" i="11" s="1"/>
  <c r="AO424" i="11"/>
  <c r="AR424" i="11"/>
  <c r="AY424" i="11" s="1"/>
  <c r="AO338" i="11"/>
  <c r="AR338" i="11"/>
  <c r="AY338" i="11" s="1"/>
  <c r="AO250" i="11"/>
  <c r="AR250" i="11"/>
  <c r="AY250" i="11" s="1"/>
  <c r="AO363" i="11"/>
  <c r="AR363" i="11"/>
  <c r="AY363" i="11" s="1"/>
  <c r="AO371" i="11"/>
  <c r="AR371" i="11"/>
  <c r="AY371" i="11" s="1"/>
  <c r="AO183" i="11"/>
  <c r="AR183" i="11"/>
  <c r="AY183" i="11" s="1"/>
  <c r="AO241" i="11"/>
  <c r="AR241" i="11"/>
  <c r="AY241" i="11" s="1"/>
  <c r="AO382" i="11"/>
  <c r="AR382" i="11"/>
  <c r="AY382" i="11" s="1"/>
  <c r="AO343" i="11"/>
  <c r="AR343" i="11"/>
  <c r="AY343" i="11" s="1"/>
  <c r="AO372" i="11"/>
  <c r="AR372" i="11"/>
  <c r="AY372" i="11" s="1"/>
  <c r="AO419" i="11"/>
  <c r="AR419" i="11"/>
  <c r="AY419" i="11" s="1"/>
  <c r="AO296" i="11"/>
  <c r="AR296" i="11"/>
  <c r="AY296" i="11" s="1"/>
  <c r="AO347" i="11"/>
  <c r="AR347" i="11"/>
  <c r="AY347" i="11" s="1"/>
  <c r="AO266" i="11"/>
  <c r="AR266" i="11"/>
  <c r="AY266" i="11" s="1"/>
  <c r="AO181" i="11"/>
  <c r="AR181" i="11"/>
  <c r="AY181" i="11" s="1"/>
  <c r="AO376" i="11"/>
  <c r="AR376" i="11"/>
  <c r="AY376" i="11" s="1"/>
  <c r="AO289" i="11"/>
  <c r="AR289" i="11"/>
  <c r="AY289" i="11" s="1"/>
  <c r="AO331" i="11"/>
  <c r="AR331" i="11"/>
  <c r="AY331" i="11" s="1"/>
  <c r="AO385" i="11"/>
  <c r="AR385" i="11"/>
  <c r="AY385" i="11" s="1"/>
  <c r="AO222" i="11"/>
  <c r="AR222" i="11"/>
  <c r="AY222" i="11" s="1"/>
  <c r="AO215" i="11"/>
  <c r="AR215" i="11"/>
  <c r="AY215" i="11" s="1"/>
  <c r="AO409" i="11"/>
  <c r="AR409" i="11"/>
  <c r="AY409" i="11" s="1"/>
  <c r="AO349" i="11"/>
  <c r="AR349" i="11"/>
  <c r="AY349" i="11" s="1"/>
  <c r="AO247" i="11"/>
  <c r="AR247" i="11"/>
  <c r="AY247" i="11" s="1"/>
  <c r="AO208" i="11"/>
  <c r="AR208" i="11"/>
  <c r="AY208" i="11" s="1"/>
  <c r="AO423" i="11"/>
  <c r="AR423" i="11"/>
  <c r="AY423" i="11" s="1"/>
  <c r="AO364" i="11"/>
  <c r="AR364" i="11"/>
  <c r="AY364" i="11" s="1"/>
  <c r="AO285" i="11"/>
  <c r="AR285" i="11"/>
  <c r="AY285" i="11" s="1"/>
  <c r="AO390" i="11"/>
  <c r="AR390" i="11"/>
  <c r="AY390" i="11" s="1"/>
  <c r="AO288" i="11"/>
  <c r="AR288" i="11"/>
  <c r="AY288" i="11" s="1"/>
  <c r="AO225" i="11"/>
  <c r="AR225" i="11"/>
  <c r="AY225" i="11" s="1"/>
  <c r="AO224" i="11"/>
  <c r="AR224" i="11"/>
  <c r="AY224" i="11" s="1"/>
  <c r="AO370" i="11"/>
  <c r="AR370" i="11"/>
  <c r="AY370" i="11" s="1"/>
  <c r="AO321" i="11"/>
  <c r="AR321" i="11"/>
  <c r="AY321" i="11" s="1"/>
  <c r="AO414" i="11"/>
  <c r="AR414" i="11"/>
  <c r="AY414" i="11" s="1"/>
  <c r="AO280" i="11"/>
  <c r="AR280" i="11"/>
  <c r="AY280" i="11" s="1"/>
  <c r="AO190" i="11"/>
  <c r="AR190" i="11"/>
  <c r="AY190" i="11" s="1"/>
  <c r="AO389" i="11"/>
  <c r="AR389" i="11"/>
  <c r="AY389" i="11" s="1"/>
  <c r="AO317" i="11"/>
  <c r="AR317" i="11"/>
  <c r="AY317" i="11" s="1"/>
  <c r="AO368" i="11"/>
  <c r="AR368" i="11"/>
  <c r="AY368" i="11" s="1"/>
  <c r="AO345" i="11"/>
  <c r="AR345" i="11"/>
  <c r="AY345" i="11" s="1"/>
  <c r="AO270" i="11"/>
  <c r="AR270" i="11"/>
  <c r="AY270" i="11" s="1"/>
  <c r="AO344" i="11"/>
  <c r="AR344" i="11"/>
  <c r="AY344" i="11" s="1"/>
  <c r="AO234" i="11"/>
  <c r="AR234" i="11"/>
  <c r="AY234" i="11" s="1"/>
  <c r="AO179" i="11"/>
  <c r="AR179" i="11"/>
  <c r="AY179" i="11" s="1"/>
  <c r="AO193" i="11"/>
  <c r="AR193" i="11"/>
  <c r="AY193" i="11" s="1"/>
  <c r="AO323" i="11"/>
  <c r="AR323" i="11"/>
  <c r="AY323" i="11" s="1"/>
  <c r="AO302" i="11"/>
  <c r="AR302" i="11"/>
  <c r="AY302" i="11" s="1"/>
  <c r="AO185" i="11"/>
  <c r="AR185" i="11"/>
  <c r="AY185" i="11" s="1"/>
  <c r="AO325" i="11"/>
  <c r="AR325" i="11"/>
  <c r="AY325" i="11" s="1"/>
  <c r="AO205" i="11"/>
  <c r="AR205" i="11"/>
  <c r="AY205" i="11" s="1"/>
  <c r="AO304" i="11"/>
  <c r="AR304" i="11"/>
  <c r="AY304" i="11" s="1"/>
  <c r="AO356" i="11"/>
  <c r="AR356" i="11"/>
  <c r="AY356" i="11" s="1"/>
  <c r="AO351" i="11"/>
  <c r="AR351" i="11"/>
  <c r="AY351" i="11" s="1"/>
  <c r="AO308" i="11"/>
  <c r="AR308" i="11"/>
  <c r="AY308" i="11" s="1"/>
  <c r="AO186" i="11"/>
  <c r="AR186" i="11"/>
  <c r="AY186" i="11" s="1"/>
  <c r="AO373" i="11"/>
  <c r="AR373" i="11"/>
  <c r="AY373" i="11" s="1"/>
  <c r="AO326" i="11"/>
  <c r="AR326" i="11"/>
  <c r="AY326" i="11" s="1"/>
  <c r="AO260" i="11"/>
  <c r="AR260" i="11"/>
  <c r="AY260" i="11" s="1"/>
  <c r="AO398" i="11"/>
  <c r="AR398" i="11"/>
  <c r="AY398" i="11" s="1"/>
  <c r="AO314" i="11"/>
  <c r="AR314" i="11"/>
  <c r="AY314" i="11" s="1"/>
  <c r="AO196" i="11"/>
  <c r="AR196" i="11"/>
  <c r="AY196" i="11" s="1"/>
  <c r="AO207" i="11"/>
  <c r="AR207" i="11"/>
  <c r="AY207" i="11" s="1"/>
  <c r="AO380" i="11"/>
  <c r="AR380" i="11"/>
  <c r="AY380" i="11" s="1"/>
  <c r="AO272" i="11"/>
  <c r="AR272" i="11"/>
  <c r="AY272" i="11" s="1"/>
  <c r="AO374" i="11"/>
  <c r="AR374" i="11"/>
  <c r="AY374" i="11" s="1"/>
  <c r="AO213" i="11"/>
  <c r="AR213" i="11"/>
  <c r="AY213" i="11" s="1"/>
  <c r="AO177" i="11"/>
  <c r="AR177" i="11"/>
  <c r="AY177" i="11" s="1"/>
  <c r="AO405" i="11"/>
  <c r="AR405" i="11"/>
  <c r="AY405" i="11" s="1"/>
  <c r="AO316" i="11"/>
  <c r="AR316" i="11"/>
  <c r="AY316" i="11" s="1"/>
  <c r="AO332" i="11"/>
  <c r="AR332" i="11"/>
  <c r="AY332" i="11" s="1"/>
  <c r="AO339" i="11"/>
  <c r="AR339" i="11"/>
  <c r="AY339" i="11" s="1"/>
  <c r="AO283" i="11"/>
  <c r="AR283" i="11"/>
  <c r="AY283" i="11" s="1"/>
  <c r="AO352" i="11"/>
  <c r="AR352" i="11"/>
  <c r="AY352" i="11" s="1"/>
  <c r="AO328" i="11"/>
  <c r="AR328" i="11"/>
  <c r="AY328" i="11" s="1"/>
  <c r="AO395" i="11"/>
  <c r="AR395" i="11"/>
  <c r="AY395" i="11" s="1"/>
  <c r="AO203" i="11"/>
  <c r="AR203" i="11"/>
  <c r="AY203" i="11" s="1"/>
  <c r="AO228" i="11"/>
  <c r="AR228" i="11"/>
  <c r="AY228" i="11" s="1"/>
  <c r="AO273" i="11"/>
  <c r="AR273" i="11"/>
  <c r="AY273" i="11" s="1"/>
  <c r="AO341" i="11"/>
  <c r="AR341" i="11"/>
  <c r="AY341" i="11" s="1"/>
  <c r="AO284" i="11"/>
  <c r="AR284" i="11"/>
  <c r="AY284" i="11" s="1"/>
  <c r="AO335" i="11"/>
  <c r="AR335" i="11"/>
  <c r="AY335" i="11" s="1"/>
  <c r="AO178" i="11"/>
  <c r="AR178" i="11"/>
  <c r="AY178" i="11" s="1"/>
  <c r="AO310" i="11"/>
  <c r="AR310" i="11"/>
  <c r="AY310" i="11" s="1"/>
  <c r="AO194" i="11"/>
  <c r="AR194" i="11"/>
  <c r="AY194" i="11" s="1"/>
  <c r="AO359" i="11"/>
  <c r="AR359" i="11"/>
  <c r="AY359" i="11" s="1"/>
  <c r="AO365" i="11"/>
  <c r="AR365" i="11"/>
  <c r="AY365" i="11" s="1"/>
  <c r="AO232" i="11"/>
  <c r="AR232" i="11"/>
  <c r="AY232" i="11" s="1"/>
  <c r="AO298" i="11"/>
  <c r="AR298" i="11"/>
  <c r="AY298" i="11" s="1"/>
  <c r="AO333" i="11"/>
  <c r="AR333" i="11"/>
  <c r="AY333" i="11" s="1"/>
  <c r="AO180" i="11"/>
  <c r="AR180" i="11"/>
  <c r="AY180" i="11" s="1"/>
  <c r="AO182" i="11"/>
  <c r="AR182" i="11"/>
  <c r="AY182" i="11" s="1"/>
  <c r="AO324" i="11"/>
  <c r="AR324" i="11"/>
  <c r="AY324" i="11" s="1"/>
  <c r="AO243" i="11"/>
  <c r="AR243" i="11"/>
  <c r="AY243" i="11" s="1"/>
  <c r="AO379" i="11"/>
  <c r="AR379" i="11"/>
  <c r="AY379" i="11" s="1"/>
  <c r="AO233" i="11"/>
  <c r="AR233" i="11"/>
  <c r="AY233" i="11" s="1"/>
  <c r="AO397" i="11"/>
  <c r="AR397" i="11"/>
  <c r="AY397" i="11" s="1"/>
  <c r="AO271" i="11"/>
  <c r="AR271" i="11"/>
  <c r="AY271" i="11" s="1"/>
  <c r="AO187" i="11"/>
  <c r="AR187" i="11"/>
  <c r="AY187" i="11" s="1"/>
  <c r="AO354" i="11"/>
  <c r="AR354" i="11"/>
  <c r="AY354" i="11" s="1"/>
  <c r="AO406" i="11"/>
  <c r="AR406" i="11"/>
  <c r="AY406" i="11" s="1"/>
  <c r="AO259" i="11"/>
  <c r="AR259" i="11"/>
  <c r="AY259" i="11" s="1"/>
  <c r="AO357" i="11"/>
  <c r="AR357" i="11"/>
  <c r="AY357" i="11" s="1"/>
  <c r="AO198" i="11"/>
  <c r="AR198" i="11"/>
  <c r="AY198" i="11" s="1"/>
  <c r="AO209" i="11"/>
  <c r="AR209" i="11"/>
  <c r="AY209" i="11" s="1"/>
  <c r="AO358" i="11"/>
  <c r="AR358" i="11"/>
  <c r="AY358" i="11" s="1"/>
  <c r="AO255" i="11"/>
  <c r="AR255" i="11"/>
  <c r="AY255" i="11" s="1"/>
  <c r="AO334" i="11"/>
  <c r="AR334" i="11"/>
  <c r="AY334" i="11" s="1"/>
  <c r="AO300" i="11"/>
  <c r="AR300" i="11"/>
  <c r="AY300" i="11" s="1"/>
  <c r="AO244" i="11"/>
  <c r="AR244" i="11"/>
  <c r="AY244" i="11" s="1"/>
  <c r="AO291" i="11"/>
  <c r="AR291" i="11"/>
  <c r="AY291" i="11" s="1"/>
  <c r="AO268" i="11"/>
  <c r="AR268" i="11"/>
  <c r="AY268" i="11" s="1"/>
  <c r="AO307" i="11"/>
  <c r="AR307" i="11"/>
  <c r="AY307" i="11" s="1"/>
  <c r="AO176" i="11"/>
  <c r="AR176" i="11"/>
  <c r="AY176" i="11" s="1"/>
  <c r="AO378" i="11"/>
  <c r="AR378" i="11"/>
  <c r="AY378" i="11" s="1"/>
  <c r="AO257" i="11"/>
  <c r="AR257" i="11"/>
  <c r="AY257" i="11" s="1"/>
  <c r="AO386" i="11"/>
  <c r="AR386" i="11"/>
  <c r="AY386" i="11" s="1"/>
  <c r="AO292" i="11"/>
  <c r="AR292" i="11"/>
  <c r="AY292" i="11" s="1"/>
  <c r="AO240" i="11"/>
  <c r="AR240" i="11"/>
  <c r="AY240" i="11" s="1"/>
  <c r="AO217" i="11"/>
  <c r="AR217" i="11"/>
  <c r="AY217" i="11" s="1"/>
  <c r="AO413" i="11"/>
  <c r="AR413" i="11"/>
  <c r="AY413" i="11" s="1"/>
  <c r="AO315" i="11"/>
  <c r="AR315" i="11"/>
  <c r="AY315" i="11" s="1"/>
  <c r="AO251" i="11"/>
  <c r="AR251" i="11"/>
  <c r="AY251" i="11" s="1"/>
  <c r="AO216" i="11"/>
  <c r="AR216" i="11"/>
  <c r="AY216" i="11" s="1"/>
  <c r="AO366" i="11"/>
  <c r="AR366" i="11"/>
  <c r="AY366" i="11" s="1"/>
  <c r="AO305" i="11"/>
  <c r="AR305" i="11"/>
  <c r="AY305" i="11" s="1"/>
  <c r="AO188" i="11"/>
  <c r="AR188" i="11"/>
  <c r="AY188" i="11" s="1"/>
  <c r="AO384" i="11"/>
  <c r="AR384" i="11"/>
  <c r="AY384" i="11" s="1"/>
  <c r="AO290" i="11"/>
  <c r="AR290" i="11"/>
  <c r="AY290" i="11" s="1"/>
  <c r="AO184" i="11"/>
  <c r="AR184" i="11"/>
  <c r="AY184" i="11" s="1"/>
  <c r="AO388" i="11"/>
  <c r="AR388" i="11"/>
  <c r="AY388" i="11" s="1"/>
  <c r="AO383" i="11"/>
  <c r="AR383" i="11"/>
  <c r="AY383" i="11" s="1"/>
  <c r="AO230" i="11"/>
  <c r="AR230" i="11"/>
  <c r="AY230" i="11" s="1"/>
  <c r="AO377" i="11"/>
  <c r="AR377" i="11"/>
  <c r="AY377" i="11" s="1"/>
  <c r="AO212" i="11"/>
  <c r="AR212" i="11"/>
  <c r="AY212" i="11" s="1"/>
  <c r="AO396" i="11"/>
  <c r="AR396" i="11"/>
  <c r="AY396" i="11" s="1"/>
  <c r="AO329" i="11"/>
  <c r="AR329" i="11"/>
  <c r="AY329" i="11" s="1"/>
  <c r="AO361" i="11"/>
  <c r="AR361" i="11"/>
  <c r="AY361" i="11" s="1"/>
  <c r="AO235" i="11"/>
  <c r="AR235" i="11"/>
  <c r="AY235" i="11" s="1"/>
  <c r="AO294" i="11"/>
  <c r="AR294" i="11"/>
  <c r="AY294" i="11" s="1"/>
  <c r="AO200" i="11"/>
  <c r="AR200" i="11"/>
  <c r="AY200" i="11" s="1"/>
  <c r="AO309" i="11"/>
  <c r="AR309" i="11"/>
  <c r="AY309" i="11" s="1"/>
  <c r="AO246" i="11"/>
  <c r="AR246" i="11"/>
  <c r="AY246" i="11" s="1"/>
  <c r="AO274" i="11"/>
  <c r="AR274" i="11"/>
  <c r="AY274" i="11" s="1"/>
  <c r="AO410" i="11"/>
  <c r="AR410" i="11"/>
  <c r="AY410" i="11" s="1"/>
  <c r="AO415" i="11"/>
  <c r="AR415" i="11"/>
  <c r="AY415" i="11" s="1"/>
  <c r="AO375" i="11"/>
  <c r="AR375" i="11"/>
  <c r="AY375" i="11" s="1"/>
  <c r="AO340" i="11"/>
  <c r="AR340" i="11"/>
  <c r="AY340" i="11" s="1"/>
  <c r="AO254" i="11"/>
  <c r="AR254" i="11"/>
  <c r="AY254" i="11" s="1"/>
  <c r="AO210" i="11"/>
  <c r="AR210" i="11"/>
  <c r="AY210" i="11" s="1"/>
  <c r="AO276" i="11"/>
  <c r="AR276" i="11"/>
  <c r="AY276" i="11" s="1"/>
  <c r="AO355" i="11"/>
  <c r="AR355" i="11"/>
  <c r="AY355" i="11" s="1"/>
  <c r="AO281" i="11"/>
  <c r="AR281" i="11"/>
  <c r="AY281" i="11" s="1"/>
  <c r="AO421" i="11"/>
  <c r="AR421" i="11"/>
  <c r="AY421" i="11" s="1"/>
  <c r="AO279" i="11"/>
  <c r="AR279" i="11"/>
  <c r="AY279" i="11" s="1"/>
  <c r="AO211" i="11"/>
  <c r="AR211" i="11"/>
  <c r="AY211" i="11" s="1"/>
  <c r="AO420" i="11"/>
  <c r="AR420" i="11"/>
  <c r="AY420" i="11" s="1"/>
  <c r="AO311" i="11"/>
  <c r="AR311" i="11"/>
  <c r="AY311" i="11" s="1"/>
  <c r="AO237" i="11"/>
  <c r="AR237" i="11"/>
  <c r="AY237" i="11" s="1"/>
  <c r="AO336" i="11"/>
  <c r="AR336" i="11"/>
  <c r="AY336" i="11" s="1"/>
  <c r="AO265" i="11"/>
  <c r="AR265" i="11"/>
  <c r="AY265" i="11" s="1"/>
  <c r="AO337" i="11"/>
  <c r="AR337" i="11"/>
  <c r="AY337" i="11" s="1"/>
  <c r="AO238" i="11"/>
  <c r="AR238" i="11"/>
  <c r="AY238" i="11" s="1"/>
  <c r="AO261" i="11"/>
  <c r="AR261" i="11"/>
  <c r="AY261" i="11" s="1"/>
  <c r="AO287" i="11"/>
  <c r="AR287" i="11"/>
  <c r="AY287" i="11" s="1"/>
  <c r="AO256" i="11"/>
  <c r="AR256" i="11"/>
  <c r="AY256" i="11" s="1"/>
  <c r="AO322" i="11"/>
  <c r="AR322" i="11"/>
  <c r="AY322" i="11" s="1"/>
  <c r="AO301" i="11"/>
  <c r="AR301" i="11"/>
  <c r="AY301" i="11" s="1"/>
  <c r="AO303" i="11"/>
  <c r="AR303" i="11"/>
  <c r="AY303" i="11" s="1"/>
  <c r="AO391" i="11"/>
  <c r="AR391" i="11"/>
  <c r="AY391" i="11" s="1"/>
  <c r="AO293" i="11"/>
  <c r="AR293" i="11"/>
  <c r="AY293" i="11" s="1"/>
  <c r="AO245" i="11"/>
  <c r="AR245" i="11"/>
  <c r="AY245" i="11" s="1"/>
  <c r="AO418" i="11"/>
  <c r="AR418" i="11"/>
  <c r="AY418" i="11" s="1"/>
  <c r="AO394" i="11"/>
  <c r="AR394" i="11"/>
  <c r="AY394" i="11" s="1"/>
  <c r="AO330" i="11"/>
  <c r="AR330" i="11"/>
  <c r="AY330" i="11" s="1"/>
  <c r="AO267" i="11"/>
  <c r="AR267" i="11"/>
  <c r="AY267" i="11" s="1"/>
  <c r="AO195" i="11"/>
  <c r="AR195" i="11"/>
  <c r="AY195" i="11" s="1"/>
  <c r="AO362" i="11"/>
  <c r="AR362" i="11"/>
  <c r="AY362" i="11" s="1"/>
  <c r="AO278" i="11"/>
  <c r="AR278" i="11"/>
  <c r="AY278" i="11" s="1"/>
  <c r="AO229" i="11"/>
  <c r="AR229" i="11"/>
  <c r="AY229" i="11" s="1"/>
  <c r="AO369" i="11"/>
  <c r="AR369" i="11"/>
  <c r="AY369" i="11" s="1"/>
  <c r="AO264" i="11"/>
  <c r="AR264" i="11"/>
  <c r="AY264" i="11" s="1"/>
  <c r="AO202" i="11"/>
  <c r="AR202" i="11"/>
  <c r="AY202" i="11" s="1"/>
  <c r="AO399" i="11"/>
  <c r="AR399" i="11"/>
  <c r="AY399" i="11" s="1"/>
  <c r="AO346" i="11"/>
  <c r="AR346" i="11"/>
  <c r="AY346" i="11" s="1"/>
  <c r="AO226" i="11"/>
  <c r="AR226" i="11"/>
  <c r="AY226" i="11" s="1"/>
  <c r="AO342" i="11"/>
  <c r="AR342" i="11"/>
  <c r="AY342" i="11" s="1"/>
  <c r="AO269" i="11"/>
  <c r="AR269" i="11"/>
  <c r="AY269" i="11" s="1"/>
  <c r="AO412" i="11"/>
  <c r="AR412" i="11"/>
  <c r="AY412" i="11" s="1"/>
  <c r="AO353" i="11"/>
  <c r="AR353" i="11"/>
  <c r="AY353" i="11" s="1"/>
  <c r="AO408" i="11"/>
  <c r="AR408" i="11"/>
  <c r="AY408" i="11" s="1"/>
  <c r="AO206" i="11"/>
  <c r="AR206" i="11"/>
  <c r="AY206" i="11" s="1"/>
  <c r="AO306" i="11"/>
  <c r="AR306" i="11"/>
  <c r="AY306" i="11" s="1"/>
  <c r="AO221" i="11"/>
  <c r="AR221" i="11"/>
  <c r="AY221" i="11" s="1"/>
  <c r="AO275" i="11"/>
  <c r="AR275" i="11"/>
  <c r="AY275" i="11" s="1"/>
  <c r="AO231" i="11"/>
  <c r="AR231" i="11"/>
  <c r="AY231" i="11" s="1"/>
  <c r="AO223" i="11"/>
  <c r="AR223" i="11"/>
  <c r="AY223" i="11" s="1"/>
  <c r="AO400" i="11"/>
  <c r="AR400" i="11"/>
  <c r="AY400" i="11" s="1"/>
  <c r="AO320" i="11"/>
  <c r="AR320" i="11"/>
  <c r="AY320" i="11" s="1"/>
  <c r="AO277" i="11"/>
  <c r="AR277" i="11"/>
  <c r="AY277" i="11" s="1"/>
  <c r="AO401" i="11"/>
  <c r="AR401" i="11"/>
  <c r="AY401" i="11" s="1"/>
  <c r="AO252" i="11"/>
  <c r="AR252" i="11"/>
  <c r="AY252" i="11" s="1"/>
  <c r="AO220" i="11"/>
  <c r="AR220" i="11"/>
  <c r="AY220" i="11" s="1"/>
  <c r="AO422" i="11"/>
  <c r="AR422" i="11"/>
  <c r="AY422" i="11" s="1"/>
  <c r="AO411" i="11"/>
  <c r="AR411" i="11"/>
  <c r="AY411" i="11" s="1"/>
  <c r="AO297" i="11"/>
  <c r="AR297" i="11"/>
  <c r="AY297" i="11" s="1"/>
  <c r="AO236" i="11"/>
  <c r="AR236" i="11"/>
  <c r="AY236" i="11" s="1"/>
  <c r="AO204" i="11"/>
  <c r="AR204" i="11"/>
  <c r="AY204" i="11" s="1"/>
  <c r="AO312" i="11"/>
  <c r="AR312" i="11"/>
  <c r="AY312" i="11" s="1"/>
  <c r="AO258" i="11"/>
  <c r="AR258" i="11"/>
  <c r="AY258" i="11" s="1"/>
  <c r="AO393" i="11"/>
  <c r="AR393" i="11"/>
  <c r="AY393" i="11" s="1"/>
  <c r="AO392" i="11"/>
  <c r="AR392" i="11"/>
  <c r="AY392" i="11" s="1"/>
  <c r="AO262" i="11"/>
  <c r="AR262" i="11"/>
  <c r="AY262" i="11" s="1"/>
  <c r="AO189" i="11"/>
  <c r="AR189" i="11"/>
  <c r="AY189" i="11" s="1"/>
  <c r="AO403" i="11"/>
  <c r="AR403" i="11"/>
  <c r="AY403" i="11" s="1"/>
  <c r="AO282" i="11"/>
  <c r="AR282" i="11"/>
  <c r="AY282" i="11" s="1"/>
  <c r="AO192" i="11"/>
  <c r="AR192" i="11"/>
  <c r="AY192" i="11" s="1"/>
  <c r="AO295" i="11"/>
  <c r="AR295" i="11"/>
  <c r="AY295" i="11" s="1"/>
  <c r="AO248" i="11"/>
  <c r="AR248" i="11"/>
  <c r="AY248" i="11" s="1"/>
  <c r="AO387" i="11"/>
  <c r="AR387" i="11"/>
  <c r="AY387" i="11" s="1"/>
  <c r="AO350" i="11"/>
  <c r="AR350" i="11"/>
  <c r="AY350" i="11" s="1"/>
  <c r="AO318" i="11"/>
  <c r="AR318" i="11"/>
  <c r="AY318" i="11" s="1"/>
  <c r="AO201" i="11"/>
  <c r="AR201" i="11"/>
  <c r="AY201" i="11" s="1"/>
  <c r="AO299" i="11"/>
  <c r="AR299" i="11"/>
  <c r="AY299" i="11" s="1"/>
  <c r="AO402" i="11"/>
  <c r="AR402" i="11"/>
  <c r="AY402" i="11" s="1"/>
  <c r="AO286" i="11"/>
  <c r="AR286" i="11"/>
  <c r="AY286" i="11" s="1"/>
  <c r="AO199" i="11"/>
  <c r="AR199" i="11"/>
  <c r="AY199" i="11" s="1"/>
  <c r="AO214" i="11"/>
  <c r="AR214" i="11"/>
  <c r="AY214" i="11" s="1"/>
  <c r="AO327" i="11"/>
  <c r="AR327" i="11"/>
  <c r="AY327" i="11" s="1"/>
  <c r="AO313" i="11"/>
  <c r="AR313" i="11"/>
  <c r="AY313" i="11" s="1"/>
  <c r="AO348" i="11"/>
  <c r="AR348" i="11"/>
  <c r="AY348" i="11" s="1"/>
  <c r="AO407" i="11"/>
  <c r="AR407" i="11"/>
  <c r="AY407" i="11" s="1"/>
  <c r="AO417" i="11"/>
  <c r="AR417" i="11"/>
  <c r="AY417" i="11" s="1"/>
  <c r="AO263" i="11"/>
  <c r="AR263" i="11"/>
  <c r="AY263" i="11" s="1"/>
  <c r="AO319" i="11"/>
  <c r="AR319" i="11"/>
  <c r="AY319" i="11" s="1"/>
  <c r="AO239" i="11"/>
  <c r="AR239" i="11"/>
  <c r="AY239" i="11" s="1"/>
  <c r="AO253" i="11"/>
  <c r="AR253" i="11"/>
  <c r="AY253" i="11" s="1"/>
  <c r="AO197" i="11"/>
  <c r="AR197" i="11"/>
  <c r="AY197" i="11" s="1"/>
  <c r="AO227" i="11"/>
  <c r="AR227" i="11"/>
  <c r="AY227" i="11" s="1"/>
  <c r="R15" i="28"/>
  <c r="R14" i="28"/>
  <c r="R11" i="28"/>
  <c r="R10" i="28"/>
  <c r="R16" i="28" l="1"/>
  <c r="D24" i="1" l="1"/>
  <c r="R18" i="28"/>
  <c r="H24" i="1" s="1"/>
  <c r="AQ24" i="11" l="1"/>
  <c r="B28" i="11" l="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27" i="11"/>
  <c r="B26" i="11"/>
  <c r="B25" i="11"/>
  <c r="B24" i="11"/>
  <c r="R27" i="11" l="1"/>
  <c r="W27" i="11"/>
  <c r="S27" i="11" l="1"/>
  <c r="T27" i="11" s="1"/>
  <c r="V27" i="11" s="1"/>
  <c r="AN27" i="11"/>
  <c r="AR27" i="11" s="1"/>
  <c r="AY27" i="11" s="1"/>
  <c r="J24" i="11"/>
  <c r="W28" i="11"/>
  <c r="W29" i="11"/>
  <c r="W30" i="11"/>
  <c r="W31" i="11"/>
  <c r="W32" i="11"/>
  <c r="W33" i="11"/>
  <c r="W34" i="11"/>
  <c r="W35" i="11"/>
  <c r="W36" i="11"/>
  <c r="W37" i="11"/>
  <c r="W38" i="11"/>
  <c r="W39" i="11"/>
  <c r="W40" i="11"/>
  <c r="W41" i="11"/>
  <c r="W42" i="11"/>
  <c r="W43" i="11"/>
  <c r="W44" i="11"/>
  <c r="W45" i="11"/>
  <c r="W46" i="11"/>
  <c r="W47" i="11"/>
  <c r="W48" i="11"/>
  <c r="W49" i="11"/>
  <c r="W50" i="11"/>
  <c r="W51" i="11"/>
  <c r="W52" i="11"/>
  <c r="W53" i="11"/>
  <c r="W54" i="11"/>
  <c r="W55" i="11"/>
  <c r="W56" i="11"/>
  <c r="W57" i="11"/>
  <c r="W58" i="11"/>
  <c r="W59" i="11"/>
  <c r="W60" i="11"/>
  <c r="W61" i="11"/>
  <c r="W62" i="11"/>
  <c r="W63" i="11"/>
  <c r="W64" i="11"/>
  <c r="W65" i="11"/>
  <c r="W66" i="11"/>
  <c r="W67" i="11"/>
  <c r="W68" i="11"/>
  <c r="W69" i="11"/>
  <c r="W70" i="11"/>
  <c r="W71" i="11"/>
  <c r="W72" i="11"/>
  <c r="W73" i="11"/>
  <c r="W74" i="11"/>
  <c r="W75" i="11"/>
  <c r="W76" i="11"/>
  <c r="W77" i="11"/>
  <c r="W78" i="11"/>
  <c r="W79" i="11"/>
  <c r="W80" i="11"/>
  <c r="W81" i="11"/>
  <c r="W82" i="11"/>
  <c r="W83" i="11"/>
  <c r="W84" i="11"/>
  <c r="W85" i="11"/>
  <c r="W86" i="11"/>
  <c r="W87" i="11"/>
  <c r="W88" i="11"/>
  <c r="W89" i="11"/>
  <c r="W90" i="11"/>
  <c r="W91" i="11"/>
  <c r="W92" i="11"/>
  <c r="W93" i="11"/>
  <c r="W94" i="11"/>
  <c r="W95" i="11"/>
  <c r="W96" i="11"/>
  <c r="W97" i="11"/>
  <c r="W98" i="11"/>
  <c r="W99" i="11"/>
  <c r="W100" i="11"/>
  <c r="W101" i="11"/>
  <c r="W102" i="11"/>
  <c r="W103" i="11"/>
  <c r="W104" i="11"/>
  <c r="W105" i="11"/>
  <c r="W106" i="11"/>
  <c r="W107" i="11"/>
  <c r="W108" i="11"/>
  <c r="W109" i="11"/>
  <c r="W110" i="11"/>
  <c r="W111" i="11"/>
  <c r="W112" i="11"/>
  <c r="W113" i="11"/>
  <c r="W114" i="11"/>
  <c r="W115" i="11"/>
  <c r="W116" i="11"/>
  <c r="W117" i="11"/>
  <c r="W118" i="11"/>
  <c r="W119" i="11"/>
  <c r="W120" i="11"/>
  <c r="W121" i="11"/>
  <c r="W122" i="11"/>
  <c r="W123" i="11"/>
  <c r="W124" i="11"/>
  <c r="W125" i="11"/>
  <c r="W126" i="11"/>
  <c r="W127" i="11"/>
  <c r="W128" i="11"/>
  <c r="W129" i="11"/>
  <c r="W130" i="11"/>
  <c r="W131" i="11"/>
  <c r="W132" i="11"/>
  <c r="W133" i="11"/>
  <c r="W134" i="11"/>
  <c r="W135" i="11"/>
  <c r="W136" i="11"/>
  <c r="W137" i="11"/>
  <c r="W138" i="11"/>
  <c r="W139" i="11"/>
  <c r="W140" i="11"/>
  <c r="W141" i="11"/>
  <c r="W142" i="11"/>
  <c r="W143" i="11"/>
  <c r="W144" i="11"/>
  <c r="W145" i="11"/>
  <c r="W146" i="11"/>
  <c r="W147" i="11"/>
  <c r="W148" i="11"/>
  <c r="W149" i="11"/>
  <c r="W150" i="11"/>
  <c r="W151" i="11"/>
  <c r="W152" i="11"/>
  <c r="W153" i="11"/>
  <c r="W154" i="11"/>
  <c r="W155" i="11"/>
  <c r="W156" i="11"/>
  <c r="W157" i="11"/>
  <c r="W158" i="11"/>
  <c r="W159" i="11"/>
  <c r="W160" i="11"/>
  <c r="W161" i="11"/>
  <c r="W162" i="11"/>
  <c r="W163" i="11"/>
  <c r="W164" i="11"/>
  <c r="W165" i="11"/>
  <c r="W166" i="11"/>
  <c r="W167" i="11"/>
  <c r="W168" i="11"/>
  <c r="W169" i="11"/>
  <c r="W170" i="11"/>
  <c r="W171" i="11"/>
  <c r="W172" i="11"/>
  <c r="W173" i="11"/>
  <c r="W174" i="11"/>
  <c r="W175" i="11"/>
  <c r="W26" i="11"/>
  <c r="W25" i="11"/>
  <c r="W24" i="11"/>
  <c r="R28" i="11"/>
  <c r="S28" i="11" s="1"/>
  <c r="R29" i="11"/>
  <c r="S29" i="11" s="1"/>
  <c r="R30" i="11"/>
  <c r="S30" i="11" s="1"/>
  <c r="R31" i="11"/>
  <c r="S31" i="11" s="1"/>
  <c r="R32" i="11"/>
  <c r="S32" i="11" s="1"/>
  <c r="R33" i="11"/>
  <c r="S33" i="11" s="1"/>
  <c r="R34" i="11"/>
  <c r="S34" i="11" s="1"/>
  <c r="R35" i="11"/>
  <c r="S35" i="11" s="1"/>
  <c r="R36" i="11"/>
  <c r="S36" i="11" s="1"/>
  <c r="R37" i="11"/>
  <c r="S37" i="11" s="1"/>
  <c r="R38" i="11"/>
  <c r="S38" i="11" s="1"/>
  <c r="R39" i="11"/>
  <c r="S39" i="11" s="1"/>
  <c r="R40" i="11"/>
  <c r="S40" i="11" s="1"/>
  <c r="R41" i="11"/>
  <c r="S41" i="11" s="1"/>
  <c r="R42" i="11"/>
  <c r="S42" i="11" s="1"/>
  <c r="R43" i="11"/>
  <c r="S43" i="11" s="1"/>
  <c r="R44" i="11"/>
  <c r="S44" i="11" s="1"/>
  <c r="R45" i="11"/>
  <c r="S45" i="11" s="1"/>
  <c r="R46" i="11"/>
  <c r="S46" i="11" s="1"/>
  <c r="R47" i="11"/>
  <c r="S47" i="11" s="1"/>
  <c r="R48" i="11"/>
  <c r="S48" i="11" s="1"/>
  <c r="R49" i="11"/>
  <c r="S49" i="11" s="1"/>
  <c r="R50" i="11"/>
  <c r="S50" i="11" s="1"/>
  <c r="R51" i="11"/>
  <c r="S51" i="11" s="1"/>
  <c r="R52" i="11"/>
  <c r="S52" i="11" s="1"/>
  <c r="R53" i="11"/>
  <c r="S53" i="11" s="1"/>
  <c r="R54" i="11"/>
  <c r="S54" i="11" s="1"/>
  <c r="R55" i="11"/>
  <c r="S55" i="11" s="1"/>
  <c r="R56" i="11"/>
  <c r="S56" i="11" s="1"/>
  <c r="R57" i="11"/>
  <c r="S57" i="11" s="1"/>
  <c r="R58" i="11"/>
  <c r="S58" i="11" s="1"/>
  <c r="R59" i="11"/>
  <c r="S59" i="11" s="1"/>
  <c r="R60" i="11"/>
  <c r="S60" i="11" s="1"/>
  <c r="R61" i="11"/>
  <c r="S61" i="11" s="1"/>
  <c r="R62" i="11"/>
  <c r="S62" i="11" s="1"/>
  <c r="R63" i="11"/>
  <c r="S63" i="11" s="1"/>
  <c r="R64" i="11"/>
  <c r="S64" i="11" s="1"/>
  <c r="R65" i="11"/>
  <c r="S65" i="11" s="1"/>
  <c r="R66" i="11"/>
  <c r="S66" i="11" s="1"/>
  <c r="R67" i="11"/>
  <c r="S67" i="11" s="1"/>
  <c r="R68" i="11"/>
  <c r="S68" i="11" s="1"/>
  <c r="R69" i="11"/>
  <c r="S69" i="11" s="1"/>
  <c r="R70" i="11"/>
  <c r="S70" i="11" s="1"/>
  <c r="R71" i="11"/>
  <c r="S71" i="11" s="1"/>
  <c r="R72" i="11"/>
  <c r="S72" i="11" s="1"/>
  <c r="R73" i="11"/>
  <c r="S73" i="11" s="1"/>
  <c r="R74" i="11"/>
  <c r="S74" i="11" s="1"/>
  <c r="R75" i="11"/>
  <c r="S75" i="11" s="1"/>
  <c r="R76" i="11"/>
  <c r="S76" i="11" s="1"/>
  <c r="R77" i="11"/>
  <c r="S77" i="11" s="1"/>
  <c r="R78" i="11"/>
  <c r="S78" i="11" s="1"/>
  <c r="R79" i="11"/>
  <c r="S79" i="11" s="1"/>
  <c r="R80" i="11"/>
  <c r="S80" i="11" s="1"/>
  <c r="R81" i="11"/>
  <c r="S81" i="11" s="1"/>
  <c r="R82" i="11"/>
  <c r="S82" i="11" s="1"/>
  <c r="R83" i="11"/>
  <c r="S83" i="11" s="1"/>
  <c r="R84" i="11"/>
  <c r="S84" i="11" s="1"/>
  <c r="R85" i="11"/>
  <c r="S85" i="11" s="1"/>
  <c r="R86" i="11"/>
  <c r="S86" i="11" s="1"/>
  <c r="R87" i="11"/>
  <c r="S87" i="11" s="1"/>
  <c r="R88" i="11"/>
  <c r="S88" i="11" s="1"/>
  <c r="R89" i="11"/>
  <c r="S89" i="11" s="1"/>
  <c r="R90" i="11"/>
  <c r="S90" i="11" s="1"/>
  <c r="R91" i="11"/>
  <c r="S91" i="11" s="1"/>
  <c r="R92" i="11"/>
  <c r="S92" i="11" s="1"/>
  <c r="R93" i="11"/>
  <c r="S93" i="11" s="1"/>
  <c r="R94" i="11"/>
  <c r="S94" i="11" s="1"/>
  <c r="R95" i="11"/>
  <c r="S95" i="11" s="1"/>
  <c r="R96" i="11"/>
  <c r="S96" i="11" s="1"/>
  <c r="R97" i="11"/>
  <c r="S97" i="11" s="1"/>
  <c r="R98" i="11"/>
  <c r="S98" i="11" s="1"/>
  <c r="R99" i="11"/>
  <c r="S99" i="11" s="1"/>
  <c r="R100" i="11"/>
  <c r="S100" i="11" s="1"/>
  <c r="R101" i="11"/>
  <c r="S101" i="11" s="1"/>
  <c r="R102" i="11"/>
  <c r="S102" i="11" s="1"/>
  <c r="R103" i="11"/>
  <c r="S103" i="11" s="1"/>
  <c r="R104" i="11"/>
  <c r="S104" i="11" s="1"/>
  <c r="R105" i="11"/>
  <c r="S105" i="11" s="1"/>
  <c r="R106" i="11"/>
  <c r="S106" i="11" s="1"/>
  <c r="R107" i="11"/>
  <c r="S107" i="11" s="1"/>
  <c r="R108" i="11"/>
  <c r="S108" i="11" s="1"/>
  <c r="R109" i="11"/>
  <c r="S109" i="11" s="1"/>
  <c r="R110" i="11"/>
  <c r="S110" i="11" s="1"/>
  <c r="R111" i="11"/>
  <c r="S111" i="11" s="1"/>
  <c r="R112" i="11"/>
  <c r="S112" i="11" s="1"/>
  <c r="R113" i="11"/>
  <c r="S113" i="11" s="1"/>
  <c r="R114" i="11"/>
  <c r="S114" i="11" s="1"/>
  <c r="R115" i="11"/>
  <c r="S115" i="11" s="1"/>
  <c r="R116" i="11"/>
  <c r="S116" i="11" s="1"/>
  <c r="R117" i="11"/>
  <c r="S117" i="11" s="1"/>
  <c r="R118" i="11"/>
  <c r="S118" i="11" s="1"/>
  <c r="R119" i="11"/>
  <c r="S119" i="11" s="1"/>
  <c r="R120" i="11"/>
  <c r="S120" i="11" s="1"/>
  <c r="R121" i="11"/>
  <c r="S121" i="11" s="1"/>
  <c r="R122" i="11"/>
  <c r="S122" i="11" s="1"/>
  <c r="R123" i="11"/>
  <c r="S123" i="11" s="1"/>
  <c r="R124" i="11"/>
  <c r="S124" i="11" s="1"/>
  <c r="R125" i="11"/>
  <c r="S125" i="11" s="1"/>
  <c r="R126" i="11"/>
  <c r="S126" i="11" s="1"/>
  <c r="R127" i="11"/>
  <c r="S127" i="11" s="1"/>
  <c r="R128" i="11"/>
  <c r="S128" i="11" s="1"/>
  <c r="R129" i="11"/>
  <c r="S129" i="11" s="1"/>
  <c r="R130" i="11"/>
  <c r="S130" i="11" s="1"/>
  <c r="R131" i="11"/>
  <c r="S131" i="11" s="1"/>
  <c r="R132" i="11"/>
  <c r="S132" i="11" s="1"/>
  <c r="R133" i="11"/>
  <c r="S133" i="11" s="1"/>
  <c r="R134" i="11"/>
  <c r="S134" i="11" s="1"/>
  <c r="R135" i="11"/>
  <c r="S135" i="11" s="1"/>
  <c r="R136" i="11"/>
  <c r="S136" i="11" s="1"/>
  <c r="R137" i="11"/>
  <c r="S137" i="11" s="1"/>
  <c r="R138" i="11"/>
  <c r="S138" i="11" s="1"/>
  <c r="R139" i="11"/>
  <c r="S139" i="11" s="1"/>
  <c r="R140" i="11"/>
  <c r="S140" i="11" s="1"/>
  <c r="R141" i="11"/>
  <c r="S141" i="11" s="1"/>
  <c r="R142" i="11"/>
  <c r="S142" i="11" s="1"/>
  <c r="R143" i="11"/>
  <c r="S143" i="11" s="1"/>
  <c r="R144" i="11"/>
  <c r="S144" i="11" s="1"/>
  <c r="R145" i="11"/>
  <c r="S145" i="11" s="1"/>
  <c r="R146" i="11"/>
  <c r="S146" i="11" s="1"/>
  <c r="R147" i="11"/>
  <c r="S147" i="11" s="1"/>
  <c r="R148" i="11"/>
  <c r="S148" i="11" s="1"/>
  <c r="R149" i="11"/>
  <c r="S149" i="11" s="1"/>
  <c r="R150" i="11"/>
  <c r="S150" i="11" s="1"/>
  <c r="R151" i="11"/>
  <c r="S151" i="11" s="1"/>
  <c r="R152" i="11"/>
  <c r="S152" i="11" s="1"/>
  <c r="R153" i="11"/>
  <c r="S153" i="11" s="1"/>
  <c r="R154" i="11"/>
  <c r="S154" i="11" s="1"/>
  <c r="R155" i="11"/>
  <c r="S155" i="11" s="1"/>
  <c r="R156" i="11"/>
  <c r="S156" i="11" s="1"/>
  <c r="R157" i="11"/>
  <c r="S157" i="11" s="1"/>
  <c r="R158" i="11"/>
  <c r="S158" i="11" s="1"/>
  <c r="R159" i="11"/>
  <c r="S159" i="11" s="1"/>
  <c r="R160" i="11"/>
  <c r="S160" i="11" s="1"/>
  <c r="R161" i="11"/>
  <c r="S161" i="11" s="1"/>
  <c r="R162" i="11"/>
  <c r="S162" i="11" s="1"/>
  <c r="R163" i="11"/>
  <c r="S163" i="11" s="1"/>
  <c r="R164" i="11"/>
  <c r="S164" i="11" s="1"/>
  <c r="R165" i="11"/>
  <c r="S165" i="11" s="1"/>
  <c r="R166" i="11"/>
  <c r="S166" i="11" s="1"/>
  <c r="R167" i="11"/>
  <c r="S167" i="11" s="1"/>
  <c r="R168" i="11"/>
  <c r="S168" i="11" s="1"/>
  <c r="R169" i="11"/>
  <c r="S169" i="11" s="1"/>
  <c r="R170" i="11"/>
  <c r="S170" i="11" s="1"/>
  <c r="R171" i="11"/>
  <c r="S171" i="11" s="1"/>
  <c r="R172" i="11"/>
  <c r="S172" i="11" s="1"/>
  <c r="R173" i="11"/>
  <c r="S173" i="11" s="1"/>
  <c r="R174" i="11"/>
  <c r="S174" i="11" s="1"/>
  <c r="R175" i="11"/>
  <c r="S175" i="11" s="1"/>
  <c r="R26" i="11"/>
  <c r="R25" i="11"/>
  <c r="R24" i="11"/>
  <c r="S26" i="11" l="1"/>
  <c r="T26" i="11" s="1"/>
  <c r="V26" i="11" s="1"/>
  <c r="S24" i="11"/>
  <c r="T24" i="11" s="1"/>
  <c r="V24" i="11" s="1"/>
  <c r="AB24" i="11" s="1"/>
  <c r="S25" i="11"/>
  <c r="T25" i="11" s="1"/>
  <c r="AO27" i="11"/>
  <c r="T175" i="11"/>
  <c r="V175" i="11" s="1"/>
  <c r="T171" i="11"/>
  <c r="V171" i="11" s="1"/>
  <c r="T167" i="11"/>
  <c r="V167" i="11" s="1"/>
  <c r="T163" i="11"/>
  <c r="V163" i="11" s="1"/>
  <c r="T159" i="11"/>
  <c r="V159" i="11" s="1"/>
  <c r="T155" i="11"/>
  <c r="V155" i="11" s="1"/>
  <c r="T151" i="11"/>
  <c r="V151" i="11" s="1"/>
  <c r="T147" i="11"/>
  <c r="V147" i="11" s="1"/>
  <c r="T143" i="11"/>
  <c r="V143" i="11" s="1"/>
  <c r="T139" i="11"/>
  <c r="V139" i="11" s="1"/>
  <c r="T135" i="11"/>
  <c r="V135" i="11" s="1"/>
  <c r="T131" i="11"/>
  <c r="V131" i="11" s="1"/>
  <c r="T127" i="11"/>
  <c r="V127" i="11" s="1"/>
  <c r="T123" i="11"/>
  <c r="V123" i="11" s="1"/>
  <c r="T119" i="11"/>
  <c r="V119" i="11" s="1"/>
  <c r="T115" i="11"/>
  <c r="V115" i="11" s="1"/>
  <c r="T111" i="11"/>
  <c r="V111" i="11" s="1"/>
  <c r="T107" i="11"/>
  <c r="V107" i="11" s="1"/>
  <c r="T103" i="11"/>
  <c r="V103" i="11" s="1"/>
  <c r="T99" i="11"/>
  <c r="V99" i="11" s="1"/>
  <c r="T95" i="11"/>
  <c r="V95" i="11" s="1"/>
  <c r="T91" i="11"/>
  <c r="V91" i="11" s="1"/>
  <c r="T87" i="11"/>
  <c r="V87" i="11" s="1"/>
  <c r="T83" i="11"/>
  <c r="V83" i="11" s="1"/>
  <c r="T79" i="11"/>
  <c r="V79" i="11" s="1"/>
  <c r="T75" i="11"/>
  <c r="V75" i="11" s="1"/>
  <c r="T71" i="11"/>
  <c r="V71" i="11" s="1"/>
  <c r="T67" i="11"/>
  <c r="V67" i="11" s="1"/>
  <c r="T63" i="11"/>
  <c r="V63" i="11" s="1"/>
  <c r="T59" i="11"/>
  <c r="V59" i="11" s="1"/>
  <c r="T55" i="11"/>
  <c r="V55" i="11" s="1"/>
  <c r="T51" i="11"/>
  <c r="V51" i="11" s="1"/>
  <c r="T47" i="11"/>
  <c r="V47" i="11" s="1"/>
  <c r="T43" i="11"/>
  <c r="V43" i="11" s="1"/>
  <c r="T39" i="11"/>
  <c r="V39" i="11" s="1"/>
  <c r="T35" i="11"/>
  <c r="V35" i="11" s="1"/>
  <c r="T31" i="11"/>
  <c r="V31" i="11" s="1"/>
  <c r="T174" i="11"/>
  <c r="V174" i="11" s="1"/>
  <c r="T170" i="11"/>
  <c r="V170" i="11" s="1"/>
  <c r="T166" i="11"/>
  <c r="V166" i="11" s="1"/>
  <c r="T162" i="11"/>
  <c r="V162" i="11" s="1"/>
  <c r="T158" i="11"/>
  <c r="V158" i="11" s="1"/>
  <c r="T154" i="11"/>
  <c r="V154" i="11" s="1"/>
  <c r="T150" i="11"/>
  <c r="V150" i="11" s="1"/>
  <c r="T146" i="11"/>
  <c r="V146" i="11" s="1"/>
  <c r="T142" i="11"/>
  <c r="V142" i="11" s="1"/>
  <c r="T138" i="11"/>
  <c r="V138" i="11" s="1"/>
  <c r="T134" i="11"/>
  <c r="V134" i="11" s="1"/>
  <c r="T130" i="11"/>
  <c r="V130" i="11" s="1"/>
  <c r="T126" i="11"/>
  <c r="V126" i="11" s="1"/>
  <c r="T122" i="11"/>
  <c r="V122" i="11" s="1"/>
  <c r="T118" i="11"/>
  <c r="V118" i="11" s="1"/>
  <c r="T114" i="11"/>
  <c r="V114" i="11" s="1"/>
  <c r="T110" i="11"/>
  <c r="V110" i="11" s="1"/>
  <c r="T106" i="11"/>
  <c r="V106" i="11" s="1"/>
  <c r="T102" i="11"/>
  <c r="V102" i="11" s="1"/>
  <c r="T98" i="11"/>
  <c r="V98" i="11" s="1"/>
  <c r="T94" i="11"/>
  <c r="V94" i="11" s="1"/>
  <c r="T90" i="11"/>
  <c r="V90" i="11" s="1"/>
  <c r="T86" i="11"/>
  <c r="V86" i="11" s="1"/>
  <c r="T82" i="11"/>
  <c r="V82" i="11" s="1"/>
  <c r="T78" i="11"/>
  <c r="V78" i="11" s="1"/>
  <c r="T74" i="11"/>
  <c r="V74" i="11" s="1"/>
  <c r="T70" i="11"/>
  <c r="V70" i="11" s="1"/>
  <c r="T66" i="11"/>
  <c r="V66" i="11" s="1"/>
  <c r="T62" i="11"/>
  <c r="V62" i="11" s="1"/>
  <c r="T58" i="11"/>
  <c r="T54" i="11"/>
  <c r="V54" i="11" s="1"/>
  <c r="T50" i="11"/>
  <c r="V50" i="11" s="1"/>
  <c r="T46" i="11"/>
  <c r="V46" i="11" s="1"/>
  <c r="T42" i="11"/>
  <c r="V42" i="11" s="1"/>
  <c r="T38" i="11"/>
  <c r="V38" i="11" s="1"/>
  <c r="T34" i="11"/>
  <c r="V34" i="11" s="1"/>
  <c r="T30" i="11"/>
  <c r="V30" i="11" s="1"/>
  <c r="T173" i="11"/>
  <c r="V173" i="11" s="1"/>
  <c r="T169" i="11"/>
  <c r="V169" i="11" s="1"/>
  <c r="T165" i="11"/>
  <c r="V165" i="11" s="1"/>
  <c r="T161" i="11"/>
  <c r="V161" i="11" s="1"/>
  <c r="T157" i="11"/>
  <c r="V157" i="11" s="1"/>
  <c r="T153" i="11"/>
  <c r="V153" i="11" s="1"/>
  <c r="T149" i="11"/>
  <c r="V149" i="11" s="1"/>
  <c r="T145" i="11"/>
  <c r="V145" i="11" s="1"/>
  <c r="T141" i="11"/>
  <c r="V141" i="11" s="1"/>
  <c r="T137" i="11"/>
  <c r="V137" i="11" s="1"/>
  <c r="T133" i="11"/>
  <c r="V133" i="11" s="1"/>
  <c r="T129" i="11"/>
  <c r="V129" i="11" s="1"/>
  <c r="T125" i="11"/>
  <c r="V125" i="11" s="1"/>
  <c r="T121" i="11"/>
  <c r="V121" i="11" s="1"/>
  <c r="T117" i="11"/>
  <c r="V117" i="11" s="1"/>
  <c r="T113" i="11"/>
  <c r="V113" i="11" s="1"/>
  <c r="T109" i="11"/>
  <c r="V109" i="11" s="1"/>
  <c r="T105" i="11"/>
  <c r="V105" i="11" s="1"/>
  <c r="T101" i="11"/>
  <c r="V101" i="11" s="1"/>
  <c r="T97" i="11"/>
  <c r="V97" i="11" s="1"/>
  <c r="T93" i="11"/>
  <c r="V93" i="11" s="1"/>
  <c r="T89" i="11"/>
  <c r="V89" i="11" s="1"/>
  <c r="T85" i="11"/>
  <c r="V85" i="11" s="1"/>
  <c r="T81" i="11"/>
  <c r="V81" i="11" s="1"/>
  <c r="T77" i="11"/>
  <c r="V77" i="11" s="1"/>
  <c r="T73" i="11"/>
  <c r="V73" i="11" s="1"/>
  <c r="T69" i="11"/>
  <c r="V69" i="11" s="1"/>
  <c r="T65" i="11"/>
  <c r="V65" i="11" s="1"/>
  <c r="T61" i="11"/>
  <c r="V61" i="11" s="1"/>
  <c r="T57" i="11"/>
  <c r="V57" i="11" s="1"/>
  <c r="T53" i="11"/>
  <c r="V53" i="11" s="1"/>
  <c r="T49" i="11"/>
  <c r="V49" i="11" s="1"/>
  <c r="T45" i="11"/>
  <c r="V45" i="11" s="1"/>
  <c r="T41" i="11"/>
  <c r="V41" i="11" s="1"/>
  <c r="T37" i="11"/>
  <c r="V37" i="11" s="1"/>
  <c r="T33" i="11"/>
  <c r="V33" i="11" s="1"/>
  <c r="T29" i="11"/>
  <c r="V29" i="11" s="1"/>
  <c r="T172" i="11"/>
  <c r="V172" i="11" s="1"/>
  <c r="T168" i="11"/>
  <c r="V168" i="11" s="1"/>
  <c r="T164" i="11"/>
  <c r="V164" i="11" s="1"/>
  <c r="T160" i="11"/>
  <c r="V160" i="11" s="1"/>
  <c r="T156" i="11"/>
  <c r="V156" i="11" s="1"/>
  <c r="T152" i="11"/>
  <c r="V152" i="11" s="1"/>
  <c r="T148" i="11"/>
  <c r="V148" i="11" s="1"/>
  <c r="T144" i="11"/>
  <c r="V144" i="11" s="1"/>
  <c r="T140" i="11"/>
  <c r="V140" i="11" s="1"/>
  <c r="T136" i="11"/>
  <c r="V136" i="11" s="1"/>
  <c r="T132" i="11"/>
  <c r="V132" i="11" s="1"/>
  <c r="T128" i="11"/>
  <c r="V128" i="11" s="1"/>
  <c r="T124" i="11"/>
  <c r="V124" i="11" s="1"/>
  <c r="T120" i="11"/>
  <c r="V120" i="11" s="1"/>
  <c r="T116" i="11"/>
  <c r="V116" i="11" s="1"/>
  <c r="T112" i="11"/>
  <c r="V112" i="11" s="1"/>
  <c r="T108" i="11"/>
  <c r="V108" i="11" s="1"/>
  <c r="T104" i="11"/>
  <c r="V104" i="11" s="1"/>
  <c r="T100" i="11"/>
  <c r="V100" i="11" s="1"/>
  <c r="T96" i="11"/>
  <c r="V96" i="11" s="1"/>
  <c r="T92" i="11"/>
  <c r="V92" i="11" s="1"/>
  <c r="T88" i="11"/>
  <c r="V88" i="11" s="1"/>
  <c r="T84" i="11"/>
  <c r="V84" i="11" s="1"/>
  <c r="T80" i="11"/>
  <c r="V80" i="11" s="1"/>
  <c r="T76" i="11"/>
  <c r="V76" i="11" s="1"/>
  <c r="T72" i="11"/>
  <c r="V72" i="11" s="1"/>
  <c r="T68" i="11"/>
  <c r="V68" i="11" s="1"/>
  <c r="T64" i="11"/>
  <c r="V64" i="11" s="1"/>
  <c r="T60" i="11"/>
  <c r="V60" i="11" s="1"/>
  <c r="T56" i="11"/>
  <c r="V56" i="11" s="1"/>
  <c r="T52" i="11"/>
  <c r="V52" i="11" s="1"/>
  <c r="T48" i="11"/>
  <c r="V48" i="11" s="1"/>
  <c r="T44" i="11"/>
  <c r="V44" i="11" s="1"/>
  <c r="T40" i="11"/>
  <c r="V40" i="11" s="1"/>
  <c r="T36" i="11"/>
  <c r="V36" i="11" s="1"/>
  <c r="T32" i="11"/>
  <c r="V32" i="11" s="1"/>
  <c r="T28" i="11"/>
  <c r="V28" i="11" s="1"/>
  <c r="V58" i="11" l="1"/>
  <c r="V25" i="11"/>
  <c r="AE24" i="11"/>
  <c r="AF24" i="11"/>
  <c r="X24" i="11"/>
  <c r="AM24" i="11"/>
  <c r="Z24" i="11"/>
  <c r="AO25" i="11"/>
  <c r="AK24" i="11"/>
  <c r="AG24" i="11"/>
  <c r="AC24" i="11"/>
  <c r="Y24" i="11"/>
  <c r="AH24" i="11"/>
  <c r="AJ24" i="11"/>
  <c r="AI24" i="11"/>
  <c r="AD24" i="11"/>
  <c r="AN38" i="11" l="1"/>
  <c r="AN95" i="11"/>
  <c r="AN69" i="11"/>
  <c r="AN131" i="11"/>
  <c r="AN83" i="11"/>
  <c r="AN51" i="11"/>
  <c r="AN105" i="11"/>
  <c r="AN57" i="11"/>
  <c r="AN76" i="11"/>
  <c r="AN28" i="11"/>
  <c r="AN171" i="11"/>
  <c r="AN91" i="11"/>
  <c r="AN75" i="11"/>
  <c r="AN59" i="11"/>
  <c r="AN174" i="11"/>
  <c r="AN142" i="11"/>
  <c r="AN97" i="11"/>
  <c r="AN49" i="11"/>
  <c r="AN68" i="11"/>
  <c r="AN169" i="11"/>
  <c r="AN121" i="11"/>
  <c r="AN140" i="11"/>
  <c r="AN92" i="11"/>
  <c r="AN44" i="11"/>
  <c r="AN119" i="11"/>
  <c r="AN154" i="11"/>
  <c r="AN74" i="11"/>
  <c r="AN42" i="11"/>
  <c r="AN93" i="11"/>
  <c r="AN61" i="11"/>
  <c r="AN80" i="11"/>
  <c r="AN48" i="11"/>
  <c r="AN147" i="11"/>
  <c r="AN137" i="11"/>
  <c r="AN41" i="11"/>
  <c r="AN108" i="11"/>
  <c r="AN60" i="11"/>
  <c r="AN54" i="11"/>
  <c r="AN155" i="11"/>
  <c r="AN65" i="11"/>
  <c r="AN164" i="11"/>
  <c r="AN132" i="11"/>
  <c r="AN135" i="11"/>
  <c r="AN134" i="11"/>
  <c r="AN104" i="11"/>
  <c r="AN158" i="11"/>
  <c r="AN144" i="11"/>
  <c r="AN114" i="11"/>
  <c r="AN153" i="11"/>
  <c r="AN110" i="11"/>
  <c r="AN100" i="11"/>
  <c r="AN163" i="11"/>
  <c r="AN166" i="11"/>
  <c r="AN167" i="11"/>
  <c r="AN151" i="11"/>
  <c r="AN99" i="11"/>
  <c r="AN86" i="11"/>
  <c r="AN31" i="11"/>
  <c r="AR31" i="11" s="1"/>
  <c r="AY31" i="11" s="1"/>
  <c r="AN159" i="11"/>
  <c r="AN52" i="11"/>
  <c r="AN150" i="11"/>
  <c r="AN102" i="11"/>
  <c r="AN124" i="11"/>
  <c r="AN139" i="11"/>
  <c r="AN107" i="11"/>
  <c r="AN43" i="11"/>
  <c r="AN126" i="11"/>
  <c r="AN94" i="11"/>
  <c r="AN46" i="11"/>
  <c r="AN30" i="11"/>
  <c r="AN129" i="11"/>
  <c r="AN113" i="11"/>
  <c r="AN81" i="11"/>
  <c r="AN148" i="11"/>
  <c r="AN116" i="11"/>
  <c r="AN36" i="11"/>
  <c r="AN115" i="11"/>
  <c r="AN67" i="11"/>
  <c r="AN118" i="11"/>
  <c r="AN70" i="11"/>
  <c r="AN73" i="11"/>
  <c r="AN103" i="11"/>
  <c r="AN71" i="11"/>
  <c r="AN39" i="11"/>
  <c r="AN122" i="11"/>
  <c r="AN106" i="11"/>
  <c r="AN90" i="11"/>
  <c r="AN58" i="11"/>
  <c r="AN141" i="11"/>
  <c r="AN125" i="11"/>
  <c r="AN109" i="11"/>
  <c r="AN45" i="11"/>
  <c r="AN112" i="11"/>
  <c r="AN32" i="11"/>
  <c r="AN89" i="11"/>
  <c r="AN156" i="11"/>
  <c r="AN165" i="11"/>
  <c r="AN120" i="11"/>
  <c r="AN88" i="11"/>
  <c r="AN40" i="11"/>
  <c r="AN172" i="11"/>
  <c r="AN62" i="11"/>
  <c r="AN145" i="11"/>
  <c r="AN84" i="11"/>
  <c r="AN77" i="11"/>
  <c r="AN160" i="11"/>
  <c r="AN96" i="11"/>
  <c r="AN64" i="11"/>
  <c r="AN35" i="11"/>
  <c r="AN37" i="11"/>
  <c r="AN175" i="11"/>
  <c r="AN111" i="11"/>
  <c r="AN130" i="11"/>
  <c r="AN66" i="11"/>
  <c r="AN149" i="11"/>
  <c r="AN101" i="11"/>
  <c r="AN85" i="11"/>
  <c r="AN168" i="11"/>
  <c r="AN87" i="11"/>
  <c r="AN55" i="11"/>
  <c r="AN170" i="11"/>
  <c r="AN138" i="11"/>
  <c r="AN56" i="11"/>
  <c r="AN63" i="11"/>
  <c r="AN47" i="11"/>
  <c r="AN146" i="11"/>
  <c r="AN50" i="11"/>
  <c r="AN133" i="11"/>
  <c r="AN152" i="11"/>
  <c r="AN173" i="11"/>
  <c r="AN128" i="11"/>
  <c r="AN127" i="11"/>
  <c r="AN82" i="11"/>
  <c r="AN143" i="11"/>
  <c r="AN79" i="11"/>
  <c r="AN162" i="11"/>
  <c r="AN98" i="11"/>
  <c r="AN34" i="11"/>
  <c r="AN117" i="11"/>
  <c r="AN53" i="11"/>
  <c r="AN136" i="11"/>
  <c r="AN72" i="11"/>
  <c r="AN123" i="11"/>
  <c r="AN78" i="11"/>
  <c r="AN161" i="11"/>
  <c r="AN33" i="11"/>
  <c r="AN157" i="11"/>
  <c r="AN29" i="11"/>
  <c r="AN24" i="11"/>
  <c r="AR24" i="11" s="1"/>
  <c r="AY24" i="11" s="1"/>
  <c r="AN26" i="11"/>
  <c r="AR26" i="11" s="1"/>
  <c r="AY26" i="11" s="1"/>
  <c r="AO173" i="11" l="1"/>
  <c r="AR173" i="11"/>
  <c r="AY173" i="11" s="1"/>
  <c r="AO160" i="11"/>
  <c r="AR160" i="11"/>
  <c r="AY160" i="11" s="1"/>
  <c r="AO103" i="11"/>
  <c r="AR103" i="11"/>
  <c r="AY103" i="11" s="1"/>
  <c r="AO110" i="11"/>
  <c r="AR110" i="11"/>
  <c r="AY110" i="11" s="1"/>
  <c r="AO132" i="11"/>
  <c r="AR132" i="11"/>
  <c r="AY132" i="11" s="1"/>
  <c r="AO137" i="11"/>
  <c r="AR137" i="11"/>
  <c r="AY137" i="11" s="1"/>
  <c r="AO154" i="11"/>
  <c r="AR154" i="11"/>
  <c r="AY154" i="11" s="1"/>
  <c r="AO49" i="11"/>
  <c r="AR49" i="11"/>
  <c r="AY49" i="11" s="1"/>
  <c r="AO95" i="11"/>
  <c r="AR95" i="11"/>
  <c r="AY95" i="11" s="1"/>
  <c r="AO161" i="11"/>
  <c r="AR161" i="11"/>
  <c r="AY161" i="11" s="1"/>
  <c r="AO98" i="11"/>
  <c r="AR98" i="11"/>
  <c r="AY98" i="11" s="1"/>
  <c r="AO152" i="11"/>
  <c r="AR152" i="11"/>
  <c r="AY152" i="11" s="1"/>
  <c r="AO170" i="11"/>
  <c r="AR170" i="11"/>
  <c r="AY170" i="11" s="1"/>
  <c r="AO130" i="11"/>
  <c r="AR130" i="11"/>
  <c r="AY130" i="11" s="1"/>
  <c r="AO77" i="11"/>
  <c r="AR77" i="11"/>
  <c r="AY77" i="11" s="1"/>
  <c r="AO165" i="11"/>
  <c r="AR165" i="11"/>
  <c r="AY165" i="11" s="1"/>
  <c r="AO141" i="11"/>
  <c r="AR141" i="11"/>
  <c r="AY141" i="11" s="1"/>
  <c r="AO73" i="11"/>
  <c r="AR73" i="11"/>
  <c r="AY73" i="11" s="1"/>
  <c r="AO81" i="11"/>
  <c r="AR81" i="11"/>
  <c r="AY81" i="11" s="1"/>
  <c r="AO107" i="11"/>
  <c r="AR107" i="11"/>
  <c r="AY107" i="11" s="1"/>
  <c r="AO86" i="11"/>
  <c r="AR86" i="11"/>
  <c r="AY86" i="11" s="1"/>
  <c r="AO153" i="11"/>
  <c r="AR153" i="11"/>
  <c r="AY153" i="11" s="1"/>
  <c r="AO164" i="11"/>
  <c r="AR164" i="11"/>
  <c r="AY164" i="11" s="1"/>
  <c r="AO147" i="11"/>
  <c r="AR147" i="11"/>
  <c r="AY147" i="11" s="1"/>
  <c r="AO119" i="11"/>
  <c r="AR119" i="11"/>
  <c r="AY119" i="11" s="1"/>
  <c r="AO97" i="11"/>
  <c r="AR97" i="11"/>
  <c r="AY97" i="11" s="1"/>
  <c r="AO76" i="11"/>
  <c r="AR76" i="11"/>
  <c r="AY76" i="11" s="1"/>
  <c r="AO38" i="11"/>
  <c r="AR38" i="11"/>
  <c r="AY38" i="11" s="1"/>
  <c r="AO78" i="11"/>
  <c r="AR78" i="11"/>
  <c r="AY78" i="11" s="1"/>
  <c r="AO162" i="11"/>
  <c r="AR162" i="11"/>
  <c r="AY162" i="11" s="1"/>
  <c r="AO133" i="11"/>
  <c r="AR133" i="11"/>
  <c r="AY133" i="11" s="1"/>
  <c r="AO55" i="11"/>
  <c r="AR55" i="11"/>
  <c r="AY55" i="11" s="1"/>
  <c r="AO111" i="11"/>
  <c r="AR111" i="11"/>
  <c r="AY111" i="11" s="1"/>
  <c r="AO84" i="11"/>
  <c r="AR84" i="11"/>
  <c r="AY84" i="11" s="1"/>
  <c r="AO156" i="11"/>
  <c r="AR156" i="11"/>
  <c r="AY156" i="11" s="1"/>
  <c r="AO58" i="11"/>
  <c r="AR58" i="11"/>
  <c r="AY58" i="11" s="1"/>
  <c r="AO70" i="11"/>
  <c r="AR70" i="11"/>
  <c r="AY70" i="11" s="1"/>
  <c r="AO113" i="11"/>
  <c r="AR113" i="11"/>
  <c r="AY113" i="11" s="1"/>
  <c r="AO139" i="11"/>
  <c r="AR139" i="11"/>
  <c r="AY139" i="11" s="1"/>
  <c r="AO99" i="11"/>
  <c r="AR99" i="11"/>
  <c r="AY99" i="11" s="1"/>
  <c r="AO114" i="11"/>
  <c r="AR114" i="11"/>
  <c r="AY114" i="11" s="1"/>
  <c r="AO65" i="11"/>
  <c r="AR65" i="11"/>
  <c r="AY65" i="11" s="1"/>
  <c r="AO48" i="11"/>
  <c r="AR48" i="11"/>
  <c r="AY48" i="11" s="1"/>
  <c r="AO44" i="11"/>
  <c r="AR44" i="11"/>
  <c r="AY44" i="11" s="1"/>
  <c r="AO142" i="11"/>
  <c r="AR142" i="11"/>
  <c r="AY142" i="11" s="1"/>
  <c r="AO57" i="11"/>
  <c r="AR57" i="11"/>
  <c r="AY57" i="11" s="1"/>
  <c r="AO34" i="11"/>
  <c r="AR34" i="11"/>
  <c r="AY34" i="11" s="1"/>
  <c r="AO66" i="11"/>
  <c r="AR66" i="11"/>
  <c r="AY66" i="11" s="1"/>
  <c r="AO125" i="11"/>
  <c r="AR125" i="11"/>
  <c r="AY125" i="11" s="1"/>
  <c r="AO43" i="11"/>
  <c r="AR43" i="11"/>
  <c r="AY43" i="11" s="1"/>
  <c r="AO123" i="11"/>
  <c r="AR123" i="11"/>
  <c r="AY123" i="11" s="1"/>
  <c r="AO50" i="11"/>
  <c r="AR50" i="11"/>
  <c r="AY50" i="11" s="1"/>
  <c r="AO87" i="11"/>
  <c r="AR87" i="11"/>
  <c r="AY87" i="11" s="1"/>
  <c r="AO145" i="11"/>
  <c r="AR145" i="11"/>
  <c r="AY145" i="11" s="1"/>
  <c r="AO89" i="11"/>
  <c r="AR89" i="11"/>
  <c r="AY89" i="11" s="1"/>
  <c r="AO118" i="11"/>
  <c r="AR118" i="11"/>
  <c r="AY118" i="11" s="1"/>
  <c r="AO151" i="11"/>
  <c r="AR151" i="11"/>
  <c r="AY151" i="11" s="1"/>
  <c r="AO92" i="11"/>
  <c r="AR92" i="11"/>
  <c r="AY92" i="11" s="1"/>
  <c r="AO143" i="11"/>
  <c r="AR143" i="11"/>
  <c r="AY143" i="11" s="1"/>
  <c r="AO168" i="11"/>
  <c r="AR168" i="11"/>
  <c r="AY168" i="11" s="1"/>
  <c r="AO37" i="11"/>
  <c r="AR37" i="11"/>
  <c r="AY37" i="11" s="1"/>
  <c r="AO32" i="11"/>
  <c r="AR32" i="11"/>
  <c r="AY32" i="11" s="1"/>
  <c r="AO67" i="11"/>
  <c r="AR67" i="11"/>
  <c r="AY67" i="11" s="1"/>
  <c r="AO102" i="11"/>
  <c r="AR102" i="11"/>
  <c r="AY102" i="11" s="1"/>
  <c r="AO158" i="11"/>
  <c r="AR158" i="11"/>
  <c r="AY158" i="11" s="1"/>
  <c r="AO54" i="11"/>
  <c r="AR54" i="11"/>
  <c r="AY54" i="11" s="1"/>
  <c r="AO61" i="11"/>
  <c r="AR61" i="11"/>
  <c r="AY61" i="11" s="1"/>
  <c r="AO140" i="11"/>
  <c r="AR140" i="11"/>
  <c r="AY140" i="11" s="1"/>
  <c r="AO59" i="11"/>
  <c r="AR59" i="11"/>
  <c r="AY59" i="11" s="1"/>
  <c r="AO82" i="11"/>
  <c r="AR82" i="11"/>
  <c r="AY82" i="11" s="1"/>
  <c r="AO112" i="11"/>
  <c r="AR112" i="11"/>
  <c r="AY112" i="11" s="1"/>
  <c r="AO46" i="11"/>
  <c r="AR46" i="11"/>
  <c r="AY46" i="11" s="1"/>
  <c r="AO166" i="11"/>
  <c r="AR166" i="11"/>
  <c r="AY166" i="11" s="1"/>
  <c r="AO104" i="11"/>
  <c r="AR104" i="11"/>
  <c r="AY104" i="11" s="1"/>
  <c r="AO60" i="11"/>
  <c r="AR60" i="11"/>
  <c r="AY60" i="11" s="1"/>
  <c r="AO93" i="11"/>
  <c r="AR93" i="11"/>
  <c r="AY93" i="11" s="1"/>
  <c r="AO121" i="11"/>
  <c r="AR121" i="11"/>
  <c r="AY121" i="11" s="1"/>
  <c r="AO75" i="11"/>
  <c r="AR75" i="11"/>
  <c r="AY75" i="11" s="1"/>
  <c r="AO83" i="11"/>
  <c r="AR83" i="11"/>
  <c r="AY83" i="11" s="1"/>
  <c r="AO33" i="11"/>
  <c r="AR33" i="11"/>
  <c r="AY33" i="11" s="1"/>
  <c r="AO138" i="11"/>
  <c r="AR138" i="11"/>
  <c r="AY138" i="11" s="1"/>
  <c r="AO120" i="11"/>
  <c r="AR120" i="11"/>
  <c r="AY120" i="11" s="1"/>
  <c r="AO148" i="11"/>
  <c r="AR148" i="11"/>
  <c r="AY148" i="11" s="1"/>
  <c r="AO79" i="11"/>
  <c r="AR79" i="11"/>
  <c r="AY79" i="11" s="1"/>
  <c r="AO175" i="11"/>
  <c r="AR175" i="11"/>
  <c r="AY175" i="11" s="1"/>
  <c r="AO90" i="11"/>
  <c r="AR90" i="11"/>
  <c r="AY90" i="11" s="1"/>
  <c r="AO129" i="11"/>
  <c r="AR129" i="11"/>
  <c r="AY129" i="11" s="1"/>
  <c r="AO124" i="11"/>
  <c r="AR124" i="11"/>
  <c r="AY124" i="11" s="1"/>
  <c r="AO144" i="11"/>
  <c r="AR144" i="11"/>
  <c r="AY144" i="11" s="1"/>
  <c r="AO155" i="11"/>
  <c r="AR155" i="11"/>
  <c r="AY155" i="11" s="1"/>
  <c r="AO80" i="11"/>
  <c r="AR80" i="11"/>
  <c r="AY80" i="11" s="1"/>
  <c r="AO174" i="11"/>
  <c r="AR174" i="11"/>
  <c r="AY174" i="11" s="1"/>
  <c r="AO105" i="11"/>
  <c r="AR105" i="11"/>
  <c r="AY105" i="11" s="1"/>
  <c r="AO72" i="11"/>
  <c r="AR72" i="11"/>
  <c r="AY72" i="11" s="1"/>
  <c r="AO146" i="11"/>
  <c r="AR146" i="11"/>
  <c r="AY146" i="11" s="1"/>
  <c r="AO62" i="11"/>
  <c r="AR62" i="11"/>
  <c r="AY62" i="11" s="1"/>
  <c r="AO106" i="11"/>
  <c r="AR106" i="11"/>
  <c r="AY106" i="11" s="1"/>
  <c r="AO167" i="11"/>
  <c r="AR167" i="11"/>
  <c r="AY167" i="11" s="1"/>
  <c r="AO51" i="11"/>
  <c r="AR51" i="11"/>
  <c r="AY51" i="11" s="1"/>
  <c r="AO136" i="11"/>
  <c r="AR136" i="11"/>
  <c r="AY136" i="11" s="1"/>
  <c r="AO47" i="11"/>
  <c r="AR47" i="11"/>
  <c r="AY47" i="11" s="1"/>
  <c r="AO85" i="11"/>
  <c r="AR85" i="11"/>
  <c r="AY85" i="11" s="1"/>
  <c r="AO35" i="11"/>
  <c r="AR35" i="11"/>
  <c r="AY35" i="11" s="1"/>
  <c r="AO172" i="11"/>
  <c r="AR172" i="11"/>
  <c r="AY172" i="11" s="1"/>
  <c r="AO122" i="11"/>
  <c r="AR122" i="11"/>
  <c r="AY122" i="11" s="1"/>
  <c r="AO115" i="11"/>
  <c r="AR115" i="11"/>
  <c r="AY115" i="11" s="1"/>
  <c r="AO53" i="11"/>
  <c r="AR53" i="11"/>
  <c r="AY53" i="11" s="1"/>
  <c r="AO127" i="11"/>
  <c r="AR127" i="11"/>
  <c r="AY127" i="11" s="1"/>
  <c r="AO63" i="11"/>
  <c r="AR63" i="11"/>
  <c r="AY63" i="11" s="1"/>
  <c r="AO101" i="11"/>
  <c r="AR101" i="11"/>
  <c r="AY101" i="11" s="1"/>
  <c r="AO64" i="11"/>
  <c r="AR64" i="11"/>
  <c r="AY64" i="11" s="1"/>
  <c r="AO40" i="11"/>
  <c r="AR40" i="11"/>
  <c r="AY40" i="11" s="1"/>
  <c r="AO45" i="11"/>
  <c r="AR45" i="11"/>
  <c r="AY45" i="11" s="1"/>
  <c r="AO39" i="11"/>
  <c r="AR39" i="11"/>
  <c r="AY39" i="11" s="1"/>
  <c r="AO36" i="11"/>
  <c r="AR36" i="11"/>
  <c r="AY36" i="11" s="1"/>
  <c r="AO94" i="11"/>
  <c r="AR94" i="11"/>
  <c r="AY94" i="11" s="1"/>
  <c r="AO52" i="11"/>
  <c r="AR52" i="11"/>
  <c r="AY52" i="11" s="1"/>
  <c r="AO163" i="11"/>
  <c r="AR163" i="11"/>
  <c r="AY163" i="11" s="1"/>
  <c r="AO134" i="11"/>
  <c r="AR134" i="11"/>
  <c r="AY134" i="11" s="1"/>
  <c r="AO108" i="11"/>
  <c r="AR108" i="11"/>
  <c r="AY108" i="11" s="1"/>
  <c r="AO42" i="11"/>
  <c r="AR42" i="11"/>
  <c r="AY42" i="11" s="1"/>
  <c r="AO169" i="11"/>
  <c r="AR169" i="11"/>
  <c r="AY169" i="11" s="1"/>
  <c r="AO91" i="11"/>
  <c r="AR91" i="11"/>
  <c r="AY91" i="11" s="1"/>
  <c r="AO131" i="11"/>
  <c r="AR131" i="11"/>
  <c r="AY131" i="11" s="1"/>
  <c r="AO157" i="11"/>
  <c r="AR157" i="11"/>
  <c r="AY157" i="11" s="1"/>
  <c r="AO117" i="11"/>
  <c r="AR117" i="11"/>
  <c r="AY117" i="11" s="1"/>
  <c r="AO128" i="11"/>
  <c r="AR128" i="11"/>
  <c r="AY128" i="11" s="1"/>
  <c r="AO56" i="11"/>
  <c r="AR56" i="11"/>
  <c r="AY56" i="11" s="1"/>
  <c r="AO149" i="11"/>
  <c r="AR149" i="11"/>
  <c r="AY149" i="11" s="1"/>
  <c r="AO96" i="11"/>
  <c r="AR96" i="11"/>
  <c r="AY96" i="11" s="1"/>
  <c r="AO88" i="11"/>
  <c r="AR88" i="11"/>
  <c r="AY88" i="11" s="1"/>
  <c r="AO109" i="11"/>
  <c r="AR109" i="11"/>
  <c r="AY109" i="11" s="1"/>
  <c r="AO71" i="11"/>
  <c r="AR71" i="11"/>
  <c r="AY71" i="11" s="1"/>
  <c r="AO116" i="11"/>
  <c r="AR116" i="11"/>
  <c r="AY116" i="11" s="1"/>
  <c r="AO126" i="11"/>
  <c r="AR126" i="11"/>
  <c r="AY126" i="11" s="1"/>
  <c r="AO159" i="11"/>
  <c r="AR159" i="11"/>
  <c r="AY159" i="11" s="1"/>
  <c r="AO100" i="11"/>
  <c r="AR100" i="11"/>
  <c r="AY100" i="11" s="1"/>
  <c r="AO135" i="11"/>
  <c r="AR135" i="11"/>
  <c r="AY135" i="11" s="1"/>
  <c r="AO41" i="11"/>
  <c r="AR41" i="11"/>
  <c r="AY41" i="11" s="1"/>
  <c r="AO74" i="11"/>
  <c r="AR74" i="11"/>
  <c r="AY74" i="11" s="1"/>
  <c r="AO68" i="11"/>
  <c r="AR68" i="11"/>
  <c r="AY68" i="11" s="1"/>
  <c r="AO171" i="11"/>
  <c r="AR171" i="11"/>
  <c r="AY171" i="11" s="1"/>
  <c r="AO69" i="11"/>
  <c r="AR69" i="11"/>
  <c r="AY69" i="11" s="1"/>
  <c r="AO29" i="11"/>
  <c r="AR29" i="11"/>
  <c r="AY29" i="11" s="1"/>
  <c r="AO28" i="11"/>
  <c r="AR28" i="11"/>
  <c r="AY28" i="11" s="1"/>
  <c r="AO30" i="11"/>
  <c r="AR30" i="11"/>
  <c r="AY30" i="11" s="1"/>
  <c r="AO150" i="11"/>
  <c r="AR150" i="11"/>
  <c r="AY150" i="11" s="1"/>
  <c r="AO26" i="11"/>
  <c r="AN425" i="11"/>
  <c r="D21" i="1" s="1"/>
  <c r="AO31" i="11"/>
  <c r="AO24" i="11"/>
  <c r="AR425" i="11" l="1"/>
  <c r="H21" i="1" s="1"/>
  <c r="H35" i="1" s="1"/>
  <c r="AY425" i="11" l="1"/>
</calcChain>
</file>

<file path=xl/sharedStrings.xml><?xml version="1.0" encoding="utf-8"?>
<sst xmlns="http://schemas.openxmlformats.org/spreadsheetml/2006/main" count="665" uniqueCount="323">
  <si>
    <t>(全名)</t>
  </si>
  <si>
    <t>(Full Name)</t>
  </si>
  <si>
    <t>(中文)</t>
  </si>
  <si>
    <t>(Eng)</t>
  </si>
  <si>
    <t>中文姓名</t>
  </si>
  <si>
    <t>傳真 (如有)</t>
  </si>
  <si>
    <t>電郵</t>
  </si>
  <si>
    <t>個人項目</t>
  </si>
  <si>
    <t>接力項目</t>
  </si>
  <si>
    <t>HK$</t>
  </si>
  <si>
    <t>100m</t>
  </si>
  <si>
    <t>200m</t>
  </si>
  <si>
    <t>400m</t>
  </si>
  <si>
    <t>　HK$</t>
  </si>
  <si>
    <t>Name of Club</t>
  </si>
  <si>
    <t>地址 / Address</t>
  </si>
  <si>
    <t>領隊 / Person in Charge</t>
  </si>
  <si>
    <t>電話 :</t>
  </si>
  <si>
    <t>Tel:</t>
  </si>
  <si>
    <t>Fax (If any):</t>
  </si>
  <si>
    <t>Email:</t>
  </si>
  <si>
    <t>查詢電話: 26901849</t>
  </si>
  <si>
    <t>Contact No: 26901849</t>
  </si>
  <si>
    <t>屬會蓋印 Club / School Chop</t>
  </si>
  <si>
    <t xml:space="preserve">如缺蓋印, 報名將不會受理 </t>
  </si>
  <si>
    <t>Application will not be proceeded without club / school chop</t>
  </si>
  <si>
    <t>All entries are non-refundable &amp; non-transferable. The organiser will not accept any change after the registration is completed. The organiser reserves the right to exclude or disqualify any entry without refund at any time if participants have provided false or imcomplete information, fail to submit the payment on time or when the rules, requirements or conditions are not complied.</t>
  </si>
  <si>
    <t>所有參加者名額不能轉讓。報名一經確認，大會一律不接納日後任何更改參加者之申請。若報名者未能提供完整及正確資料、未完成付款，或不乎合任何參加者資格等，大會保留取消其報名資格的權利，有關報名費用將不獲退還。</t>
  </si>
  <si>
    <t>Age Group 年齡組別</t>
  </si>
  <si>
    <t>M30/W30: 30-34</t>
  </si>
  <si>
    <t>M35/W35: 35-39</t>
  </si>
  <si>
    <t>M45/W45: 45-49</t>
  </si>
  <si>
    <t>M50/W50: 50-54</t>
  </si>
  <si>
    <t>M55/W55: 55-59</t>
  </si>
  <si>
    <t>M60/W60: 60-64</t>
  </si>
  <si>
    <t>M65/W65: 65-69</t>
  </si>
  <si>
    <t>M70/W70: 70-74</t>
  </si>
  <si>
    <t>M75/W75: 75-79</t>
  </si>
  <si>
    <t>M80/W80: 80-84</t>
  </si>
  <si>
    <t>M85/W85: 85-89</t>
  </si>
  <si>
    <t>M90/W90: 90-94</t>
  </si>
  <si>
    <t>費用 Fee</t>
  </si>
  <si>
    <t>Remark:</t>
  </si>
  <si>
    <t>Waiver of Liability and Delaration</t>
  </si>
  <si>
    <t xml:space="preserve">In consideration of foregoing, I, for myself, do hereby waive and release </t>
  </si>
  <si>
    <t>any and all rights, claims and cause of action I have or may have against</t>
  </si>
  <si>
    <t xml:space="preserve">liability arising from illness, injury, death, loss and economy </t>
  </si>
  <si>
    <t xml:space="preserve">consequences I may suffer as a result of my entry in this form any cause </t>
  </si>
  <si>
    <t>whatsoever, including neglige compete for the competition of this event.</t>
  </si>
  <si>
    <t>屬會名稱 Name of Club</t>
  </si>
  <si>
    <t>CGHCAC 張振興書院田徑會</t>
  </si>
  <si>
    <t>CSRA 華人運動員協會</t>
  </si>
  <si>
    <t>DBSAC 拔萃男書院田徑會</t>
  </si>
  <si>
    <t>GHSAC 德望田徑會</t>
  </si>
  <si>
    <t>HKLRRC 香港女子健跑會</t>
  </si>
  <si>
    <t>HKIVE 香港專業教育學院田徑會</t>
  </si>
  <si>
    <t>HKRWA 香港競走社</t>
  </si>
  <si>
    <t>HVAA 愉園體育會有限公司</t>
  </si>
  <si>
    <t>IRC 意大利跑會</t>
  </si>
  <si>
    <t>LSCAC 喇沙書院田徑會</t>
  </si>
  <si>
    <t>LWRC 樂華長跑會</t>
  </si>
  <si>
    <t>RRAC 必達體育會</t>
  </si>
  <si>
    <t>SCAA 南華體育會</t>
  </si>
  <si>
    <t>SHTB 神行太保競走會</t>
  </si>
  <si>
    <t>TCAA 公民體育會有限公司</t>
  </si>
  <si>
    <t>TSC 泰基長跑會</t>
  </si>
  <si>
    <t>TWAC 荃灣田徑會</t>
  </si>
  <si>
    <t>WAC 屈臣氏田徑會</t>
  </si>
  <si>
    <t>YLTH 元朗大會堂元朗長跑會</t>
  </si>
  <si>
    <t>OTHER 其他</t>
  </si>
  <si>
    <t>CAC 協調田徑會</t>
  </si>
  <si>
    <t>AVOHK 香港元老田徑會</t>
  </si>
  <si>
    <t>if OTHER, fill in below (如選擇其他，請在以下空格填寫):</t>
  </si>
  <si>
    <t>#</t>
  </si>
  <si>
    <t>英文姓名Surname (English)</t>
  </si>
  <si>
    <t>英文全名          English Full Name</t>
  </si>
  <si>
    <t>Chan</t>
  </si>
  <si>
    <t>Tai Ming</t>
  </si>
  <si>
    <t>中文姓名 Chinese Name</t>
  </si>
  <si>
    <t>陳大明</t>
  </si>
  <si>
    <t>英文名字          Given Name (English)</t>
  </si>
  <si>
    <t>出生日期                    Date of Birth (dd/mm/yyyy)</t>
  </si>
  <si>
    <t>參賽組別及項目  Age Group and Event</t>
  </si>
  <si>
    <t>附件1 Appendix 1</t>
  </si>
  <si>
    <t>Hurdles</t>
  </si>
  <si>
    <t>800m</t>
  </si>
  <si>
    <t>5Km</t>
  </si>
  <si>
    <t>3000W</t>
  </si>
  <si>
    <t xml:space="preserve"> High Jump</t>
  </si>
  <si>
    <t>Long Jump</t>
  </si>
  <si>
    <t>Shot Put</t>
  </si>
  <si>
    <t>Discus</t>
  </si>
  <si>
    <t>Javelin</t>
  </si>
  <si>
    <t>4x100M</t>
  </si>
  <si>
    <t>4x400M</t>
  </si>
  <si>
    <t>Swedish Relay</t>
  </si>
  <si>
    <t>30 -- 34</t>
  </si>
  <si>
    <t>M30/W30</t>
  </si>
  <si>
    <t>P</t>
    <phoneticPr fontId="3" type="noConversion"/>
  </si>
  <si>
    <t>M: 7.26kg
W: 4kg</t>
    <phoneticPr fontId="3" type="noConversion"/>
  </si>
  <si>
    <t>M: 800g
W: 600g</t>
    <phoneticPr fontId="3" type="noConversion"/>
  </si>
  <si>
    <t>35 -- 39</t>
  </si>
  <si>
    <t>M35/W35</t>
  </si>
  <si>
    <t>40 -- 44</t>
  </si>
  <si>
    <t>M40/W40</t>
  </si>
  <si>
    <t>M: 110m / 0.991m
W: 80m / 0.762m</t>
  </si>
  <si>
    <t>45 -- 49</t>
  </si>
  <si>
    <t>M45/W45</t>
  </si>
  <si>
    <t>50 -- 54</t>
  </si>
  <si>
    <t>M50/W50</t>
  </si>
  <si>
    <t>M: 100m / 0.914m
W: 80m / 0.762m</t>
  </si>
  <si>
    <t>M: 6kg
W: 3kg</t>
    <phoneticPr fontId="3" type="noConversion"/>
  </si>
  <si>
    <t>M: 700g
W: 500g</t>
    <phoneticPr fontId="3" type="noConversion"/>
  </si>
  <si>
    <t>55 -- 59</t>
  </si>
  <si>
    <t>M55/W55</t>
  </si>
  <si>
    <t>60 -- 64</t>
  </si>
  <si>
    <t>M60/W60</t>
  </si>
  <si>
    <t>M: 5kg
W: 3kg</t>
    <phoneticPr fontId="3" type="noConversion"/>
  </si>
  <si>
    <t>M: 600g
W: 500g</t>
    <phoneticPr fontId="3" type="noConversion"/>
  </si>
  <si>
    <t>65 -- 69</t>
  </si>
  <si>
    <t>M65/W65</t>
  </si>
  <si>
    <t>70 -- 74</t>
  </si>
  <si>
    <t>M70/W70</t>
  </si>
  <si>
    <t>M: 4kg
W: 3kg</t>
    <phoneticPr fontId="3" type="noConversion"/>
  </si>
  <si>
    <t>M: 500g
W: 500g</t>
    <phoneticPr fontId="3" type="noConversion"/>
  </si>
  <si>
    <t>75 -- 79</t>
  </si>
  <si>
    <t>M75/W75</t>
  </si>
  <si>
    <t>M: 4kg
W: 2kg</t>
    <phoneticPr fontId="3" type="noConversion"/>
  </si>
  <si>
    <t>M: 500g
W: 400g</t>
    <phoneticPr fontId="3" type="noConversion"/>
  </si>
  <si>
    <t>80 -- 84</t>
  </si>
  <si>
    <t>M80/W80</t>
  </si>
  <si>
    <t>M: 3kg
W: 2kg</t>
    <phoneticPr fontId="3" type="noConversion"/>
  </si>
  <si>
    <t>M: 400g
W: 400g</t>
    <phoneticPr fontId="3" type="noConversion"/>
  </si>
  <si>
    <t>85 -- 89</t>
  </si>
  <si>
    <t>M85/W85</t>
  </si>
  <si>
    <t>90 -- 94</t>
  </si>
  <si>
    <t>M90/W90</t>
  </si>
  <si>
    <t>95 -- 99</t>
  </si>
  <si>
    <t>M95/W95</t>
  </si>
  <si>
    <t>M100/W100</t>
    <phoneticPr fontId="3" type="noConversion"/>
  </si>
  <si>
    <r>
      <rPr>
        <b/>
        <sz val="10"/>
        <color theme="1"/>
        <rFont val="新細明體"/>
        <family val="2"/>
        <charset val="136"/>
      </rPr>
      <t>出生由</t>
    </r>
    <r>
      <rPr>
        <b/>
        <sz val="10"/>
        <color theme="1"/>
        <rFont val="Arial"/>
        <family val="2"/>
      </rPr>
      <t>-</t>
    </r>
    <r>
      <rPr>
        <b/>
        <sz val="10"/>
        <color theme="1"/>
        <rFont val="新細明體"/>
        <family val="2"/>
        <charset val="136"/>
      </rPr>
      <t>至</t>
    </r>
    <r>
      <rPr>
        <b/>
        <sz val="10"/>
        <color theme="1"/>
        <rFont val="Arial"/>
        <family val="2"/>
      </rPr>
      <t xml:space="preserve"> Born from - to</t>
    </r>
  </si>
  <si>
    <r>
      <rPr>
        <b/>
        <sz val="10"/>
        <color theme="1"/>
        <rFont val="新細明體"/>
        <family val="2"/>
        <charset val="136"/>
      </rPr>
      <t>年齡</t>
    </r>
    <r>
      <rPr>
        <b/>
        <sz val="10"/>
        <color theme="1"/>
        <rFont val="Arial"/>
        <family val="2"/>
      </rPr>
      <t xml:space="preserve">Age </t>
    </r>
  </si>
  <si>
    <r>
      <rPr>
        <b/>
        <sz val="10"/>
        <color theme="1"/>
        <rFont val="新細明體"/>
        <family val="2"/>
        <charset val="136"/>
      </rPr>
      <t>男</t>
    </r>
    <r>
      <rPr>
        <b/>
        <sz val="10"/>
        <color theme="1"/>
        <rFont val="Arial"/>
        <family val="2"/>
      </rPr>
      <t xml:space="preserve">M / </t>
    </r>
    <r>
      <rPr>
        <b/>
        <sz val="10"/>
        <color theme="1"/>
        <rFont val="新細明體"/>
        <family val="2"/>
        <charset val="136"/>
      </rPr>
      <t>女</t>
    </r>
    <r>
      <rPr>
        <b/>
        <sz val="10"/>
        <color theme="1"/>
        <rFont val="Arial"/>
        <family val="2"/>
      </rPr>
      <t>W</t>
    </r>
  </si>
  <si>
    <t>M: 2kg
W: 1kg</t>
  </si>
  <si>
    <t>M: 1.5kg
W: 1kg</t>
  </si>
  <si>
    <t>M: 1kg
W: 0.75kg</t>
  </si>
  <si>
    <t>M: 1kg
W: 1kg</t>
  </si>
  <si>
    <t>年齡組別 Age Group</t>
  </si>
  <si>
    <t>電郵地址 Email Address</t>
  </si>
  <si>
    <t>chantaiming2020@gmail.com</t>
  </si>
  <si>
    <t>電話號碼         Tel No.</t>
  </si>
  <si>
    <t>Y</t>
  </si>
  <si>
    <t>M</t>
  </si>
  <si>
    <t>80 Hurdles</t>
  </si>
  <si>
    <t>100 Hurdles</t>
  </si>
  <si>
    <t>110 Hurdles</t>
  </si>
  <si>
    <t>I agree</t>
  </si>
  <si>
    <t>年齡</t>
  </si>
  <si>
    <t>M40/W40: 40-44</t>
  </si>
  <si>
    <t>Range</t>
  </si>
  <si>
    <t>Dinner Fee</t>
  </si>
  <si>
    <t>N</t>
  </si>
  <si>
    <t>Dinner</t>
  </si>
  <si>
    <t>Surname (姓)</t>
  </si>
  <si>
    <t>Given Name (名)</t>
  </si>
  <si>
    <t>M95/W95: 95-99</t>
  </si>
  <si>
    <t>屬會名稱        Name of Club</t>
  </si>
  <si>
    <t>M30</t>
  </si>
  <si>
    <t>M35</t>
  </si>
  <si>
    <t>M40</t>
  </si>
  <si>
    <t>M45</t>
  </si>
  <si>
    <t>M50</t>
  </si>
  <si>
    <t>M55</t>
  </si>
  <si>
    <t>M60</t>
  </si>
  <si>
    <t>M65</t>
  </si>
  <si>
    <t>M70</t>
  </si>
  <si>
    <t>M75</t>
  </si>
  <si>
    <t>M80</t>
  </si>
  <si>
    <t>M85</t>
  </si>
  <si>
    <t>M90</t>
  </si>
  <si>
    <t>M95</t>
  </si>
  <si>
    <t>M100</t>
  </si>
  <si>
    <t>W30</t>
  </si>
  <si>
    <t>W35</t>
  </si>
  <si>
    <t>W40</t>
  </si>
  <si>
    <t>W45</t>
  </si>
  <si>
    <t>W50</t>
  </si>
  <si>
    <t>W55</t>
  </si>
  <si>
    <t>W60</t>
  </si>
  <si>
    <t>W65</t>
  </si>
  <si>
    <t>W70</t>
  </si>
  <si>
    <t>W75</t>
  </si>
  <si>
    <t>W80</t>
  </si>
  <si>
    <t>W85</t>
  </si>
  <si>
    <t>W90</t>
  </si>
  <si>
    <t>W95</t>
  </si>
  <si>
    <t>W100</t>
  </si>
  <si>
    <r>
      <rPr>
        <b/>
        <sz val="10"/>
        <color theme="1"/>
        <rFont val="新細明體"/>
        <family val="2"/>
        <charset val="136"/>
      </rPr>
      <t>男</t>
    </r>
    <r>
      <rPr>
        <b/>
        <sz val="10"/>
        <color theme="1"/>
        <rFont val="Arial"/>
        <family val="2"/>
      </rPr>
      <t>M/女W</t>
    </r>
  </si>
  <si>
    <t>Long Jum</t>
  </si>
  <si>
    <t>Shot ut</t>
  </si>
  <si>
    <t>KMSAA 培僑中學校友會</t>
  </si>
  <si>
    <t xml:space="preserve"> 200m</t>
  </si>
  <si>
    <t xml:space="preserve"> 400m</t>
  </si>
  <si>
    <t xml:space="preserve"> 800m</t>
  </si>
  <si>
    <t>Sum of Individual Event(s)</t>
  </si>
  <si>
    <t>N/A</t>
  </si>
  <si>
    <t>性別 Gender (M/W)</t>
  </si>
  <si>
    <t>No. of Individual  Event(s) 個人項目總數</t>
  </si>
  <si>
    <t>Total Event Fee 總報名費 ($)</t>
  </si>
  <si>
    <t>Subtotal 小計</t>
  </si>
  <si>
    <t>Total:</t>
  </si>
  <si>
    <t>(1) 參賽組別及項目詳情請參閱附頁"Apendix I" Age Group and Evbent details please refer to tab "Appendix I"</t>
  </si>
  <si>
    <t>DOB in dd/mm/yyyy</t>
  </si>
  <si>
    <t>Registration Fee 登記費 ($)</t>
  </si>
  <si>
    <t>Registration Fee</t>
  </si>
  <si>
    <t>屬會名稱</t>
  </si>
  <si>
    <t>Registration Fee 註冊費 ($)</t>
  </si>
  <si>
    <t>註冊費</t>
  </si>
  <si>
    <t>(2) 在每個年齡組別4x100米及4x400米接力項目中，各屬會可派出上限兩隊作賽。當中成員必須為本賽事中已登記之運動員。</t>
  </si>
  <si>
    <t xml:space="preserve"> All relay team members must be registered participants of the championships.</t>
  </si>
  <si>
    <t xml:space="preserve"> Each Club is allowed to send a maximum of 2 teams  to take part in the 4x100m relay, 2 teams to take part in the 4x400m relay.</t>
  </si>
  <si>
    <t>*包括4X100m 及 4X400m</t>
  </si>
  <si>
    <t>Total Individual Event Fee 總個人報名費 ($)</t>
  </si>
  <si>
    <t>M: 110m / 0.991m
W: 100m / 0.838m</t>
  </si>
  <si>
    <t>HKICPA 香港會計師公會</t>
  </si>
  <si>
    <t>PAC 飛達田徑會</t>
  </si>
  <si>
    <t>PoliceAC 警察田徑會</t>
  </si>
  <si>
    <t>SDH 南區康樂體育促進會有限公司暨南區長跑會</t>
  </si>
  <si>
    <t>YLDSA 元朗區體育會有限公司</t>
  </si>
  <si>
    <t>ASA 健青體育會</t>
  </si>
  <si>
    <t>CASRC 民安隊長跑會</t>
  </si>
  <si>
    <t>CEDSRC 香港海關體育及康樂會</t>
  </si>
  <si>
    <t>CRRC 國泰長跑會</t>
  </si>
  <si>
    <t>CSDSA 懲教署體育會</t>
  </si>
  <si>
    <t>CSWAC 長天田徑會</t>
  </si>
  <si>
    <t>EdUHK 香港教育大學</t>
  </si>
  <si>
    <t>HKIVE(TY) 香港專業教育學院(青衣分校)</t>
  </si>
  <si>
    <t>HKMP 香港馬拉松推廣社</t>
  </si>
  <si>
    <t>HKOXCC 香港定向越野會</t>
  </si>
  <si>
    <t>HKPRC 香港郵政長跑會</t>
  </si>
  <si>
    <t>HKSAPID 香港智障人士體育協會</t>
  </si>
  <si>
    <t>HKSYU 香港樹仁大學田徑會</t>
  </si>
  <si>
    <t>HKU 香港大學田徑會</t>
  </si>
  <si>
    <t>JSA 怡和體育會</t>
  </si>
  <si>
    <t>NHKSC NIKE(香港)體育會</t>
  </si>
  <si>
    <t>SAC 香港童軍總會田徑會</t>
  </si>
  <si>
    <t>SCCRC 太古可口可樂健跑會</t>
  </si>
  <si>
    <t>TPAA 大埔田徑會</t>
  </si>
  <si>
    <t>URC 宇宙長跑會</t>
  </si>
  <si>
    <t>WYOFF 華仁一家基金有限公司</t>
  </si>
  <si>
    <t>HKUMA 香港超級馬拉松協會有限公司</t>
  </si>
  <si>
    <t>STSA 沙田體育會有限公司</t>
  </si>
  <si>
    <t>PKMSAA 培僑中學校友會</t>
  </si>
  <si>
    <t>BOCHK 中國銀行 (香港) 康樂委員會</t>
  </si>
  <si>
    <t>FSSC 香港消防長跑隊</t>
  </si>
  <si>
    <t>HKDRC 香港長跑會</t>
  </si>
  <si>
    <t>HKSSF 香港學界體育聯會</t>
  </si>
  <si>
    <t>WSC 匯豐體育會</t>
  </si>
  <si>
    <t xml:space="preserve">在各接力項目組別中，各屬會只可派出最多兩隊參與同一個同年齡組別。當中成員必須為本賽事中已登記之運動員。
</t>
  </si>
  <si>
    <t>Each association/club is allowed to send a maximum of 2 teams to take part in each Relay event. All relay team members must be registered athletes of the championships.</t>
  </si>
  <si>
    <t>男子組 Men</t>
  </si>
  <si>
    <t>女子組 Women</t>
  </si>
  <si>
    <t>4X100m</t>
  </si>
  <si>
    <t>4X400m</t>
  </si>
  <si>
    <t>M100 or above</t>
  </si>
  <si>
    <t>Total</t>
  </si>
  <si>
    <t>接力報名表 - Relay Application form</t>
  </si>
  <si>
    <t>Total Relay Fee</t>
  </si>
  <si>
    <t>M100/W100: ≥100</t>
  </si>
  <si>
    <t>≥100</t>
  </si>
  <si>
    <t xml:space="preserve">(3) 所有接力隊伍 (包括4x100m 及 4x400m) 都需填寫以下報名表 </t>
  </si>
  <si>
    <t>All relay member (including 4x100m and 4x400m) have to register in this form.</t>
  </si>
  <si>
    <t>M:100m/0.838m</t>
  </si>
  <si>
    <t>M:80m/0.762m</t>
  </si>
  <si>
    <t xml:space="preserve">Registration Fee </t>
  </si>
  <si>
    <t>Individual  Event(s)</t>
  </si>
  <si>
    <t>Including 4X100m &amp; 4X400m</t>
  </si>
  <si>
    <t xml:space="preserve">總數 Total = </t>
  </si>
  <si>
    <t>Fee:</t>
  </si>
  <si>
    <t>報名費:</t>
  </si>
  <si>
    <t>Shuttle Bus Fee 接駁巴士費用 ($)</t>
  </si>
  <si>
    <t>Shuttle Bus Fee 接駁巴士總費用 ($)</t>
  </si>
  <si>
    <t>Relay Event(s)</t>
  </si>
  <si>
    <t>12/12/2020 Day1         No. of Shuttle Bus Ticket 接駁巴士票總數(張)</t>
  </si>
  <si>
    <t>13/12/2020 Day2         No. of Shuttle Bus Ticket 接駁巴士票總數(張)</t>
  </si>
  <si>
    <t>Total Shuttle Bus Ticket 接駁巴士總數(張)</t>
  </si>
  <si>
    <t>報名表 - Application form</t>
  </si>
  <si>
    <t>Total No. of Shuttle Bus Ticket(s) 接駁巴士數量 (張)</t>
  </si>
  <si>
    <t>12/12/2020 Day1         No. of Shuttle Bus Ticket(s) 接駁巴士票數量 (張)</t>
  </si>
  <si>
    <t>13/12/2020 Day2         No. of Shuttle Bus Ticket(s) 接駁巴士票數量 (張)</t>
  </si>
  <si>
    <t>W100 or above</t>
  </si>
  <si>
    <t>第七屆香港先進田徑錦標賽</t>
  </si>
  <si>
    <t>27/November, 4/December, 2022 - Tin Shui Wai Sports Centre</t>
  </si>
  <si>
    <t>報名日期 - 二零二二年十月十七日至十月三十一日</t>
  </si>
  <si>
    <t>Entry period - 17 October to 31 October 2022</t>
  </si>
  <si>
    <t>項 X HK$150 =</t>
  </si>
  <si>
    <t>Number X HK$150 =</t>
  </si>
  <si>
    <t>隊 X HK$400 =</t>
  </si>
  <si>
    <t>Team X HK$ 400 =</t>
  </si>
  <si>
    <t>人 X HK$100 =</t>
  </si>
  <si>
    <t>Person X HK$100 =</t>
  </si>
  <si>
    <t>Please return the completed entry form by email to TFEvent@pacers.org.hk or post to "318 Town Health Technology Centre, 10-12 Yuen Shun Circuit, Shatin, N.T.".</t>
  </si>
  <si>
    <t xml:space="preserve">THE 7th HONG KONG MASTERS ATHLETICS CHAMPIONSHIPS </t>
  </si>
  <si>
    <t>註冊費: 每位港幣一百五十元正 Registration Fee: HK$150/person</t>
  </si>
  <si>
    <t>個人項目費用: 每項目港幣一百元正 Fee for Individual Event: HK$100/event</t>
  </si>
  <si>
    <t>接力項目費用: 每隊接力港幣四百元正 Fee for Relay: HK$400/relay</t>
  </si>
  <si>
    <t>Event</t>
  </si>
  <si>
    <t>Event Fee</t>
  </si>
  <si>
    <t>HKBSF 香港盲人體育總會</t>
  </si>
  <si>
    <t>JAC 佐敦田徑會</t>
  </si>
  <si>
    <t>接力項目費用: 每隊接力港幣四百元正</t>
  </si>
  <si>
    <t>Fee for Relay: HK$400/relay</t>
  </si>
  <si>
    <t>Date:</t>
  </si>
  <si>
    <t>Age Start</t>
  </si>
  <si>
    <t xml:space="preserve"> HKMAC and any related organization from any and all </t>
  </si>
  <si>
    <t>填妥之報名表必須電郵至 TFEvent@pacers.org.hk 或 郵寄至沙田小瀝源源順圍10號康健科技中心318室 飛達田徑會收。</t>
  </si>
  <si>
    <t>Start</t>
  </si>
  <si>
    <t>Total Dinner Fee 總晚餐費 ($)</t>
  </si>
  <si>
    <t>Dinner
晚餐</t>
  </si>
  <si>
    <t>Dinner Fee
晚餐費用</t>
  </si>
  <si>
    <t>晚餐費用</t>
  </si>
  <si>
    <t>No. of Dinner Tickets 晚餐總數</t>
  </si>
  <si>
    <t>二零二二年十一月廿七日、十二月四日 -  天水圍運動場</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</si>
</sst>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HK$&quot;* #,##0.00_);_(&quot;HK$&quot;* \(#,##0.00\);_(&quot;HK$&quot;* &quot;-&quot;??_);_(@_)"/>
    <numFmt numFmtId="164" formatCode="0;\-0;;@"/>
    <numFmt numFmtId="165" formatCode="&quot;HK$&quot;#,##0.00"/>
    <numFmt numFmtId="166" formatCode="_([$HK$-C04]* #,##0.00_);_([$HK$-C04]* \(#,##0.00\);_([$HK$-C04]* &quot;-&quot;??_);_(@_)"/>
  </numFmts>
  <fonts count="26">
    <font>
      <sz val="11"/>
      <color theme="1"/>
      <name val="Calibri"/>
      <family val="2"/>
      <scheme val="minor"/>
    </font>
    <font>
      <sz val="12"/>
      <color theme="1"/>
      <name val="Calibri"/>
      <family val="2"/>
      <charset val="136"/>
      <scheme val="minor"/>
    </font>
    <font>
      <sz val="12"/>
      <color theme="1"/>
      <name val="Calibri"/>
      <family val="2"/>
      <scheme val="minor"/>
    </font>
    <font>
      <b/>
      <sz val="14"/>
      <color theme="1"/>
      <name val="Calibri"/>
      <family val="2"/>
      <scheme val="minor"/>
    </font>
    <font>
      <sz val="9"/>
      <color theme="1"/>
      <name val="Calibri"/>
      <family val="2"/>
      <scheme val="minor"/>
    </font>
    <font>
      <sz val="8"/>
      <color theme="1"/>
      <name val="Calibri"/>
      <family val="2"/>
      <scheme val="minor"/>
    </font>
    <font>
      <sz val="10"/>
      <color theme="1"/>
      <name val="Calibri"/>
      <family val="2"/>
      <scheme val="minor"/>
    </font>
    <font>
      <sz val="8"/>
      <name val="Calibri"/>
      <family val="2"/>
      <scheme val="minor"/>
    </font>
    <font>
      <b/>
      <sz val="11"/>
      <color theme="1"/>
      <name val="Calibri"/>
      <family val="2"/>
      <scheme val="minor"/>
    </font>
    <font>
      <b/>
      <sz val="12"/>
      <color theme="1"/>
      <name val="Calibri"/>
      <family val="2"/>
      <scheme val="minor"/>
    </font>
    <font>
      <sz val="10"/>
      <color theme="1"/>
      <name val="Wingdings 2"/>
      <family val="1"/>
      <charset val="2"/>
    </font>
    <font>
      <b/>
      <sz val="10"/>
      <name val="Arial"/>
      <family val="2"/>
    </font>
    <font>
      <sz val="10"/>
      <color theme="1"/>
      <name val="Arial"/>
      <family val="2"/>
    </font>
    <font>
      <b/>
      <sz val="10"/>
      <color theme="1"/>
      <name val="Arial"/>
      <family val="2"/>
    </font>
    <font>
      <b/>
      <sz val="10"/>
      <color theme="1"/>
      <name val="新細明體"/>
      <family val="2"/>
      <charset val="136"/>
    </font>
    <font>
      <b/>
      <sz val="10"/>
      <color theme="1"/>
      <name val="Arial"/>
      <family val="2"/>
      <charset val="136"/>
    </font>
    <font>
      <b/>
      <sz val="10"/>
      <color theme="1"/>
      <name val="Arial Narrow"/>
      <family val="2"/>
    </font>
    <font>
      <sz val="10"/>
      <color theme="1"/>
      <name val="細明體"/>
      <family val="3"/>
      <charset val="136"/>
    </font>
    <font>
      <sz val="10"/>
      <color theme="1"/>
      <name val="Arial Narrow"/>
      <family val="2"/>
    </font>
    <font>
      <u/>
      <sz val="11"/>
      <color theme="10"/>
      <name val="Calibri"/>
      <family val="2"/>
      <scheme val="minor"/>
    </font>
    <font>
      <sz val="8"/>
      <color theme="2" tint="-0.499984740745262"/>
      <name val="Calibri"/>
      <family val="2"/>
      <scheme val="minor"/>
    </font>
    <font>
      <sz val="11"/>
      <color theme="1"/>
      <name val="Calibri"/>
      <family val="2"/>
      <scheme val="minor"/>
    </font>
    <font>
      <u/>
      <sz val="11"/>
      <color theme="1"/>
      <name val="Calibri"/>
      <family val="2"/>
      <scheme val="minor"/>
    </font>
    <font>
      <b/>
      <u/>
      <sz val="10"/>
      <name val="Arial"/>
      <family val="2"/>
    </font>
    <font>
      <b/>
      <sz val="11"/>
      <color rgb="FF153955"/>
      <name val="Arial"/>
      <family val="2"/>
    </font>
    <font>
      <sz val="9"/>
      <name val="Calibri"/>
      <family val="3"/>
      <charset val="136"/>
      <scheme val="minor"/>
    </font>
  </fonts>
  <fills count="11">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F4EBD0"/>
        <bgColor indexed="64"/>
      </patternFill>
    </fill>
    <fill>
      <patternFill patternType="solid">
        <fgColor rgb="FFF9BFBF"/>
        <bgColor indexed="64"/>
      </patternFill>
    </fill>
    <fill>
      <patternFill patternType="solid">
        <fgColor rgb="FFFFC000"/>
        <bgColor indexed="64"/>
      </patternFill>
    </fill>
    <fill>
      <patternFill patternType="solid">
        <fgColor rgb="FFBBFBE7"/>
        <bgColor indexed="64"/>
      </patternFill>
    </fill>
    <fill>
      <patternFill patternType="solid">
        <fgColor theme="4" tint="0.79998168889431442"/>
        <bgColor indexed="64"/>
      </patternFill>
    </fill>
    <fill>
      <patternFill patternType="solid">
        <fgColor rgb="FF92D050"/>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diagonal/>
    </border>
  </borders>
  <cellStyleXfs count="4">
    <xf numFmtId="0" fontId="0" fillId="0" borderId="0"/>
    <xf numFmtId="0" fontId="1" fillId="0" borderId="0">
      <alignment vertical="center"/>
    </xf>
    <xf numFmtId="0" fontId="19" fillId="0" borderId="0" applyNumberFormat="0" applyFill="0" applyBorder="0" applyAlignment="0" applyProtection="0"/>
    <xf numFmtId="44" fontId="21" fillId="0" borderId="0" applyFont="0" applyFill="0" applyBorder="0" applyAlignment="0" applyProtection="0"/>
  </cellStyleXfs>
  <cellXfs count="292">
    <xf numFmtId="0" fontId="0" fillId="0" borderId="0" xfId="0"/>
    <xf numFmtId="0" fontId="5" fillId="0" borderId="0" xfId="0" applyFont="1"/>
    <xf numFmtId="0" fontId="0" fillId="0" borderId="25" xfId="0" applyBorder="1"/>
    <xf numFmtId="0" fontId="0" fillId="0" borderId="0" xfId="0" applyAlignment="1">
      <alignment horizontal="center"/>
    </xf>
    <xf numFmtId="0" fontId="6" fillId="0" borderId="0" xfId="0" applyFont="1"/>
    <xf numFmtId="0" fontId="0" fillId="0" borderId="0" xfId="0" applyAlignment="1">
      <alignment horizontal="center" textRotation="255"/>
    </xf>
    <xf numFmtId="0" fontId="0" fillId="0" borderId="0" xfId="0" applyAlignment="1">
      <alignment horizontal="left"/>
    </xf>
    <xf numFmtId="0" fontId="0" fillId="0" borderId="29" xfId="0" applyBorder="1" applyAlignment="1">
      <alignment horizontal="left"/>
    </xf>
    <xf numFmtId="0" fontId="0" fillId="0" borderId="0" xfId="0" applyAlignment="1">
      <alignment horizontal="left" textRotation="255"/>
    </xf>
    <xf numFmtId="0" fontId="10" fillId="0" borderId="25" xfId="0" applyFont="1" applyBorder="1" applyAlignment="1">
      <alignment vertical="center"/>
    </xf>
    <xf numFmtId="0" fontId="11" fillId="0" borderId="0" xfId="1" applyFont="1">
      <alignment vertical="center"/>
    </xf>
    <xf numFmtId="0" fontId="12" fillId="0" borderId="0" xfId="1" applyFont="1">
      <alignment vertical="center"/>
    </xf>
    <xf numFmtId="0" fontId="13" fillId="0" borderId="25" xfId="0" applyFont="1" applyBorder="1" applyAlignment="1">
      <alignment vertical="center"/>
    </xf>
    <xf numFmtId="0" fontId="15" fillId="0" borderId="25" xfId="0" applyFont="1" applyBorder="1" applyAlignment="1">
      <alignment vertical="center"/>
    </xf>
    <xf numFmtId="0" fontId="16" fillId="0" borderId="25" xfId="0" applyFont="1" applyBorder="1" applyAlignment="1">
      <alignment horizontal="left" vertical="center"/>
    </xf>
    <xf numFmtId="0" fontId="12" fillId="0" borderId="25" xfId="0" applyFont="1" applyBorder="1" applyAlignment="1">
      <alignment vertical="center"/>
    </xf>
    <xf numFmtId="0" fontId="17" fillId="0" borderId="25" xfId="0" applyFont="1" applyBorder="1" applyAlignment="1">
      <alignment vertical="center"/>
    </xf>
    <xf numFmtId="0" fontId="18" fillId="0" borderId="25" xfId="0" applyFont="1" applyBorder="1" applyAlignment="1">
      <alignment horizontal="left" vertical="center" wrapText="1"/>
    </xf>
    <xf numFmtId="0" fontId="17" fillId="0" borderId="25" xfId="0" applyFont="1" applyBorder="1" applyAlignment="1">
      <alignment vertical="center" wrapText="1"/>
    </xf>
    <xf numFmtId="0" fontId="12" fillId="0" borderId="25" xfId="0" applyFont="1" applyFill="1" applyBorder="1" applyAlignment="1">
      <alignment vertical="center"/>
    </xf>
    <xf numFmtId="0" fontId="8" fillId="0" borderId="22" xfId="0" applyFont="1" applyBorder="1" applyAlignment="1">
      <alignment horizontal="left"/>
    </xf>
    <xf numFmtId="0" fontId="8" fillId="0" borderId="27" xfId="0" applyFont="1" applyBorder="1" applyAlignment="1">
      <alignment horizontal="left"/>
    </xf>
    <xf numFmtId="0" fontId="8" fillId="0" borderId="30" xfId="0" applyFont="1" applyBorder="1" applyAlignment="1">
      <alignment horizontal="left"/>
    </xf>
    <xf numFmtId="0" fontId="8" fillId="0" borderId="0" xfId="0" applyFont="1"/>
    <xf numFmtId="0" fontId="0" fillId="0" borderId="24" xfId="0" applyFill="1" applyBorder="1"/>
    <xf numFmtId="0" fontId="12" fillId="3" borderId="25" xfId="0" applyFont="1" applyFill="1" applyBorder="1" applyAlignment="1">
      <alignment vertical="center"/>
    </xf>
    <xf numFmtId="0" fontId="12" fillId="4" borderId="25" xfId="0" applyFont="1" applyFill="1" applyBorder="1" applyAlignment="1">
      <alignment vertical="center"/>
    </xf>
    <xf numFmtId="0" fontId="0" fillId="0" borderId="41" xfId="0" applyBorder="1" applyAlignment="1" applyProtection="1">
      <alignment horizontal="left"/>
      <protection locked="0" hidden="1"/>
    </xf>
    <xf numFmtId="0" fontId="0" fillId="0" borderId="51" xfId="0" applyBorder="1" applyAlignment="1" applyProtection="1">
      <alignment horizontal="left"/>
      <protection locked="0" hidden="1"/>
    </xf>
    <xf numFmtId="0" fontId="0" fillId="0" borderId="32" xfId="0" applyBorder="1" applyAlignment="1" applyProtection="1">
      <alignment horizontal="left"/>
      <protection locked="0" hidden="1"/>
    </xf>
    <xf numFmtId="0" fontId="0" fillId="0" borderId="13" xfId="0" applyBorder="1" applyAlignment="1" applyProtection="1">
      <alignment horizontal="center"/>
      <protection locked="0" hidden="1"/>
    </xf>
    <xf numFmtId="0" fontId="16" fillId="0" borderId="25" xfId="0" applyFont="1" applyBorder="1" applyAlignment="1">
      <alignment horizontal="center" vertical="center" wrapText="1"/>
    </xf>
    <xf numFmtId="0" fontId="0" fillId="0" borderId="3" xfId="0" applyBorder="1" applyProtection="1">
      <protection hidden="1"/>
    </xf>
    <xf numFmtId="0" fontId="0" fillId="0" borderId="0" xfId="0" applyProtection="1">
      <protection hidden="1"/>
    </xf>
    <xf numFmtId="0" fontId="0" fillId="0" borderId="0" xfId="0" applyAlignment="1" applyProtection="1">
      <alignment horizontal="right"/>
      <protection hidden="1"/>
    </xf>
    <xf numFmtId="0" fontId="0" fillId="0" borderId="11" xfId="0" applyBorder="1" applyProtection="1">
      <protection hidden="1"/>
    </xf>
    <xf numFmtId="0" fontId="0" fillId="0" borderId="0"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6" xfId="0" applyBorder="1" applyAlignment="1" applyProtection="1">
      <alignment horizontal="right"/>
      <protection hidden="1"/>
    </xf>
    <xf numFmtId="0" fontId="8" fillId="6" borderId="31" xfId="0" applyFont="1" applyFill="1" applyBorder="1" applyAlignment="1" applyProtection="1">
      <alignment horizontal="center" vertical="center" wrapText="1"/>
      <protection hidden="1"/>
    </xf>
    <xf numFmtId="164" fontId="0" fillId="0" borderId="25" xfId="0" applyNumberFormat="1" applyBorder="1" applyAlignment="1" applyProtection="1">
      <alignment horizontal="left"/>
      <protection hidden="1"/>
    </xf>
    <xf numFmtId="0" fontId="16" fillId="0" borderId="25" xfId="0" applyFont="1" applyBorder="1" applyAlignment="1" applyProtection="1">
      <alignment horizontal="center" vertical="center" wrapText="1"/>
      <protection hidden="1"/>
    </xf>
    <xf numFmtId="0" fontId="16" fillId="0" borderId="29" xfId="0" applyFont="1" applyBorder="1" applyAlignment="1" applyProtection="1">
      <alignment horizontal="center" vertical="center" wrapText="1"/>
      <protection hidden="1"/>
    </xf>
    <xf numFmtId="0" fontId="16" fillId="5" borderId="29" xfId="0" applyFont="1" applyFill="1" applyBorder="1" applyAlignment="1" applyProtection="1">
      <alignment horizontal="center" vertical="center" wrapText="1"/>
      <protection hidden="1"/>
    </xf>
    <xf numFmtId="0" fontId="0" fillId="2" borderId="0" xfId="0" applyFill="1" applyAlignment="1" applyProtection="1">
      <alignment horizontal="left"/>
      <protection hidden="1"/>
    </xf>
    <xf numFmtId="0" fontId="2" fillId="2" borderId="0" xfId="0" applyFont="1" applyFill="1" applyAlignment="1" applyProtection="1">
      <alignment horizontal="left"/>
      <protection hidden="1"/>
    </xf>
    <xf numFmtId="0" fontId="6" fillId="2" borderId="40" xfId="0" applyFont="1" applyFill="1" applyBorder="1" applyAlignment="1" applyProtection="1">
      <alignment horizontal="left"/>
      <protection hidden="1"/>
    </xf>
    <xf numFmtId="0" fontId="6" fillId="2" borderId="0" xfId="0" applyFont="1" applyFill="1" applyBorder="1" applyAlignment="1" applyProtection="1">
      <alignment horizontal="left"/>
      <protection hidden="1"/>
    </xf>
    <xf numFmtId="0" fontId="0" fillId="2" borderId="0" xfId="0" applyFill="1" applyAlignment="1" applyProtection="1">
      <alignment horizontal="left" textRotation="255"/>
      <protection hidden="1"/>
    </xf>
    <xf numFmtId="0" fontId="2" fillId="2" borderId="0" xfId="0" applyFont="1" applyFill="1" applyBorder="1" applyAlignment="1" applyProtection="1">
      <alignment horizontal="left"/>
      <protection hidden="1"/>
    </xf>
    <xf numFmtId="0" fontId="2" fillId="2" borderId="0" xfId="0" applyFont="1" applyFill="1" applyBorder="1" applyAlignment="1" applyProtection="1">
      <alignment horizontal="center"/>
      <protection hidden="1"/>
    </xf>
    <xf numFmtId="0" fontId="6" fillId="2" borderId="24" xfId="0" applyFont="1" applyFill="1" applyBorder="1" applyAlignment="1" applyProtection="1">
      <alignment horizontal="left"/>
      <protection hidden="1"/>
    </xf>
    <xf numFmtId="0" fontId="9" fillId="2" borderId="0" xfId="0" applyFont="1" applyFill="1" applyAlignment="1" applyProtection="1">
      <alignment horizontal="left"/>
      <protection hidden="1"/>
    </xf>
    <xf numFmtId="0" fontId="20" fillId="2" borderId="0" xfId="0" applyFont="1" applyFill="1" applyAlignment="1" applyProtection="1">
      <alignment horizontal="left"/>
      <protection hidden="1"/>
    </xf>
    <xf numFmtId="0" fontId="6" fillId="2" borderId="32" xfId="0" applyFont="1" applyFill="1" applyBorder="1" applyAlignment="1" applyProtection="1">
      <alignment horizontal="left"/>
      <protection hidden="1"/>
    </xf>
    <xf numFmtId="0" fontId="6" fillId="2" borderId="35" xfId="0" applyFont="1" applyFill="1" applyBorder="1" applyAlignment="1" applyProtection="1">
      <alignment horizontal="left"/>
      <protection hidden="1"/>
    </xf>
    <xf numFmtId="0" fontId="6" fillId="2" borderId="19" xfId="0" applyFont="1" applyFill="1" applyBorder="1" applyAlignment="1" applyProtection="1">
      <alignment horizontal="left"/>
      <protection hidden="1"/>
    </xf>
    <xf numFmtId="0" fontId="0" fillId="2" borderId="0" xfId="0" applyFill="1" applyBorder="1" applyAlignment="1" applyProtection="1">
      <alignment horizontal="left"/>
      <protection hidden="1"/>
    </xf>
    <xf numFmtId="0" fontId="6" fillId="2" borderId="37" xfId="0" applyFont="1" applyFill="1" applyBorder="1" applyAlignment="1" applyProtection="1">
      <alignment horizontal="left"/>
      <protection hidden="1"/>
    </xf>
    <xf numFmtId="0" fontId="6" fillId="2" borderId="38" xfId="0" applyFont="1" applyFill="1" applyBorder="1" applyAlignment="1" applyProtection="1">
      <alignment horizontal="left"/>
      <protection hidden="1"/>
    </xf>
    <xf numFmtId="0" fontId="0" fillId="2" borderId="0" xfId="0" applyFill="1" applyBorder="1" applyAlignment="1" applyProtection="1">
      <alignment horizontal="left" textRotation="255"/>
      <protection hidden="1"/>
    </xf>
    <xf numFmtId="0" fontId="0" fillId="2" borderId="0" xfId="0" applyFill="1" applyBorder="1" applyAlignment="1" applyProtection="1">
      <alignment horizontal="center" textRotation="255"/>
      <protection hidden="1"/>
    </xf>
    <xf numFmtId="0" fontId="6" fillId="2" borderId="41" xfId="0" applyFont="1" applyFill="1" applyBorder="1" applyAlignment="1" applyProtection="1">
      <alignment horizontal="left"/>
      <protection hidden="1"/>
    </xf>
    <xf numFmtId="0" fontId="0" fillId="2" borderId="21" xfId="0" applyFill="1" applyBorder="1" applyAlignment="1" applyProtection="1">
      <alignment horizontal="left"/>
      <protection hidden="1"/>
    </xf>
    <xf numFmtId="0" fontId="0" fillId="2" borderId="21" xfId="0" applyFill="1" applyBorder="1" applyAlignment="1" applyProtection="1">
      <alignment horizontal="left" textRotation="255"/>
      <protection hidden="1"/>
    </xf>
    <xf numFmtId="0" fontId="0" fillId="2" borderId="21" xfId="0" applyFill="1" applyBorder="1" applyAlignment="1" applyProtection="1">
      <alignment horizontal="center" textRotation="255"/>
      <protection hidden="1"/>
    </xf>
    <xf numFmtId="0" fontId="0" fillId="2" borderId="21" xfId="0" applyFill="1" applyBorder="1" applyAlignment="1" applyProtection="1">
      <alignment horizontal="center"/>
      <protection hidden="1"/>
    </xf>
    <xf numFmtId="0" fontId="8" fillId="0" borderId="42" xfId="0" applyFont="1" applyBorder="1" applyAlignment="1" applyProtection="1">
      <alignment horizontal="left"/>
      <protection hidden="1"/>
    </xf>
    <xf numFmtId="0" fontId="0" fillId="0" borderId="43" xfId="0" applyBorder="1" applyAlignment="1" applyProtection="1">
      <alignment horizontal="center" wrapText="1"/>
      <protection hidden="1"/>
    </xf>
    <xf numFmtId="0" fontId="0" fillId="0" borderId="44" xfId="0" applyBorder="1" applyAlignment="1" applyProtection="1">
      <alignment horizontal="left" wrapText="1"/>
      <protection hidden="1"/>
    </xf>
    <xf numFmtId="0" fontId="0" fillId="0" borderId="43" xfId="0" applyBorder="1" applyAlignment="1" applyProtection="1">
      <alignment horizontal="left" wrapText="1"/>
      <protection hidden="1"/>
    </xf>
    <xf numFmtId="0" fontId="0" fillId="0" borderId="26" xfId="0" applyBorder="1" applyAlignment="1" applyProtection="1">
      <alignment horizontal="left" wrapText="1"/>
      <protection hidden="1"/>
    </xf>
    <xf numFmtId="0" fontId="0" fillId="0" borderId="23" xfId="0" applyBorder="1" applyAlignment="1" applyProtection="1">
      <alignment horizontal="left" wrapText="1"/>
      <protection hidden="1"/>
    </xf>
    <xf numFmtId="0" fontId="6" fillId="0" borderId="42" xfId="0" applyFont="1" applyBorder="1" applyAlignment="1" applyProtection="1">
      <alignment horizontal="center" wrapText="1"/>
      <protection hidden="1"/>
    </xf>
    <xf numFmtId="0" fontId="0" fillId="0" borderId="44" xfId="0" applyBorder="1" applyAlignment="1" applyProtection="1">
      <alignment horizontal="center" wrapText="1"/>
      <protection hidden="1"/>
    </xf>
    <xf numFmtId="0" fontId="0" fillId="0" borderId="22" xfId="0" applyBorder="1" applyAlignment="1" applyProtection="1">
      <alignment horizontal="center" wrapText="1"/>
      <protection hidden="1"/>
    </xf>
    <xf numFmtId="0" fontId="16" fillId="0" borderId="41" xfId="0" applyFont="1" applyBorder="1" applyAlignment="1" applyProtection="1">
      <alignment horizontal="center" vertical="center" textRotation="90" wrapText="1"/>
      <protection hidden="1"/>
    </xf>
    <xf numFmtId="0" fontId="16" fillId="0" borderId="43" xfId="0" applyFont="1" applyBorder="1" applyAlignment="1" applyProtection="1">
      <alignment horizontal="center" vertical="center" textRotation="90" wrapText="1"/>
      <protection hidden="1"/>
    </xf>
    <xf numFmtId="0" fontId="16" fillId="0" borderId="41" xfId="0" applyFont="1" applyBorder="1" applyAlignment="1" applyProtection="1">
      <alignment horizontal="center" vertical="center" textRotation="90"/>
      <protection hidden="1"/>
    </xf>
    <xf numFmtId="0" fontId="16" fillId="0" borderId="44" xfId="0" applyFont="1" applyBorder="1" applyAlignment="1" applyProtection="1">
      <alignment horizontal="center" vertical="center" wrapText="1"/>
      <protection hidden="1"/>
    </xf>
    <xf numFmtId="0" fontId="16" fillId="5" borderId="44" xfId="0" applyFont="1" applyFill="1" applyBorder="1" applyAlignment="1" applyProtection="1">
      <alignment horizontal="center" vertical="center" wrapText="1"/>
      <protection hidden="1"/>
    </xf>
    <xf numFmtId="0" fontId="16" fillId="0" borderId="43" xfId="0" applyFont="1" applyBorder="1" applyAlignment="1" applyProtection="1">
      <alignment horizontal="center" vertical="center" wrapText="1"/>
      <protection hidden="1"/>
    </xf>
    <xf numFmtId="0" fontId="8" fillId="6" borderId="50" xfId="0" applyFont="1" applyFill="1" applyBorder="1" applyAlignment="1" applyProtection="1">
      <alignment horizontal="center" vertical="center" wrapText="1"/>
      <protection hidden="1"/>
    </xf>
    <xf numFmtId="164" fontId="4" fillId="0" borderId="29" xfId="0" applyNumberFormat="1" applyFont="1" applyBorder="1" applyAlignment="1" applyProtection="1">
      <alignment horizontal="left"/>
      <protection hidden="1"/>
    </xf>
    <xf numFmtId="0" fontId="16" fillId="0" borderId="26" xfId="0" applyFont="1" applyBorder="1" applyAlignment="1" applyProtection="1">
      <alignment horizontal="center" vertical="center" wrapText="1"/>
      <protection hidden="1"/>
    </xf>
    <xf numFmtId="0" fontId="0" fillId="0" borderId="38" xfId="0" applyBorder="1" applyAlignment="1" applyProtection="1">
      <alignment horizontal="left"/>
      <protection hidden="1"/>
    </xf>
    <xf numFmtId="0" fontId="0" fillId="0" borderId="1" xfId="0" applyBorder="1" applyProtection="1">
      <protection hidden="1"/>
    </xf>
    <xf numFmtId="0" fontId="0" fillId="0" borderId="1" xfId="0" applyBorder="1" applyAlignment="1" applyProtection="1">
      <alignment wrapText="1"/>
      <protection hidden="1"/>
    </xf>
    <xf numFmtId="0" fontId="0" fillId="0" borderId="9" xfId="0" applyBorder="1" applyProtection="1">
      <protection hidden="1"/>
    </xf>
    <xf numFmtId="0" fontId="0" fillId="0" borderId="4" xfId="0" applyBorder="1" applyProtection="1">
      <protection hidden="1"/>
    </xf>
    <xf numFmtId="0" fontId="0" fillId="0" borderId="2" xfId="0" applyBorder="1" applyProtection="1">
      <protection hidden="1"/>
    </xf>
    <xf numFmtId="0" fontId="0" fillId="0" borderId="33" xfId="0" applyBorder="1" applyProtection="1">
      <protection hidden="1"/>
    </xf>
    <xf numFmtId="0" fontId="4" fillId="0" borderId="3" xfId="0" applyFont="1" applyBorder="1" applyProtection="1">
      <protection hidden="1"/>
    </xf>
    <xf numFmtId="0" fontId="0" fillId="0" borderId="34" xfId="0" applyBorder="1" applyProtection="1">
      <protection hidden="1"/>
    </xf>
    <xf numFmtId="0" fontId="4" fillId="0" borderId="6" xfId="0" applyFont="1" applyBorder="1" applyProtection="1">
      <protection hidden="1"/>
    </xf>
    <xf numFmtId="0" fontId="0" fillId="0" borderId="0" xfId="0" applyBorder="1" applyAlignment="1" applyProtection="1">
      <alignment horizontal="right"/>
      <protection hidden="1"/>
    </xf>
    <xf numFmtId="0" fontId="0" fillId="0" borderId="2" xfId="0" applyBorder="1" applyAlignment="1" applyProtection="1">
      <alignment horizontal="center"/>
      <protection hidden="1"/>
    </xf>
    <xf numFmtId="0" fontId="8" fillId="7" borderId="22" xfId="0" applyFont="1" applyFill="1" applyBorder="1" applyAlignment="1" applyProtection="1">
      <alignment horizontal="left"/>
      <protection hidden="1"/>
    </xf>
    <xf numFmtId="164" fontId="4" fillId="7" borderId="32" xfId="0" applyNumberFormat="1" applyFont="1" applyFill="1" applyBorder="1" applyAlignment="1" applyProtection="1">
      <alignment horizontal="left"/>
      <protection hidden="1"/>
    </xf>
    <xf numFmtId="0" fontId="0" fillId="7" borderId="32" xfId="0" applyFill="1" applyBorder="1" applyAlignment="1" applyProtection="1">
      <alignment horizontal="left"/>
      <protection hidden="1"/>
    </xf>
    <xf numFmtId="0" fontId="0" fillId="7" borderId="24" xfId="0" applyFill="1" applyBorder="1" applyAlignment="1" applyProtection="1">
      <alignment horizontal="left"/>
      <protection hidden="1"/>
    </xf>
    <xf numFmtId="0" fontId="0" fillId="7" borderId="45" xfId="0" applyFill="1" applyBorder="1" applyAlignment="1" applyProtection="1">
      <alignment horizontal="left"/>
      <protection hidden="1"/>
    </xf>
    <xf numFmtId="0" fontId="0" fillId="7" borderId="48" xfId="0" applyFill="1" applyBorder="1" applyAlignment="1" applyProtection="1">
      <alignment horizontal="left"/>
      <protection hidden="1"/>
    </xf>
    <xf numFmtId="0" fontId="0" fillId="7" borderId="48" xfId="0" quotePrefix="1" applyFill="1" applyBorder="1" applyAlignment="1" applyProtection="1">
      <alignment horizontal="left"/>
      <protection hidden="1"/>
    </xf>
    <xf numFmtId="0" fontId="0" fillId="7" borderId="24" xfId="0" quotePrefix="1" applyFill="1" applyBorder="1" applyAlignment="1" applyProtection="1">
      <alignment horizontal="left"/>
      <protection hidden="1"/>
    </xf>
    <xf numFmtId="0" fontId="0" fillId="7" borderId="46" xfId="0" applyFill="1" applyBorder="1" applyAlignment="1" applyProtection="1">
      <alignment horizontal="center"/>
      <protection hidden="1"/>
    </xf>
    <xf numFmtId="164" fontId="6" fillId="7" borderId="48" xfId="0" applyNumberFormat="1" applyFont="1" applyFill="1" applyBorder="1" applyAlignment="1" applyProtection="1">
      <alignment horizontal="center"/>
      <protection hidden="1"/>
    </xf>
    <xf numFmtId="164" fontId="6" fillId="7" borderId="48" xfId="0" applyNumberFormat="1" applyFont="1" applyFill="1" applyBorder="1" applyAlignment="1" applyProtection="1">
      <alignment horizontal="left"/>
      <protection hidden="1"/>
    </xf>
    <xf numFmtId="164" fontId="0" fillId="7" borderId="45" xfId="0" applyNumberFormat="1" applyFill="1" applyBorder="1" applyAlignment="1" applyProtection="1">
      <alignment horizontal="center"/>
      <protection hidden="1"/>
    </xf>
    <xf numFmtId="0" fontId="0" fillId="7" borderId="48" xfId="0" applyFill="1" applyBorder="1" applyAlignment="1" applyProtection="1">
      <alignment horizontal="center"/>
      <protection hidden="1"/>
    </xf>
    <xf numFmtId="165" fontId="0" fillId="7" borderId="48" xfId="0" applyNumberFormat="1" applyFill="1" applyBorder="1" applyAlignment="1" applyProtection="1">
      <alignment horizontal="center"/>
      <protection hidden="1"/>
    </xf>
    <xf numFmtId="165" fontId="0" fillId="0" borderId="25" xfId="0" applyNumberFormat="1" applyBorder="1"/>
    <xf numFmtId="165" fontId="0" fillId="0" borderId="0" xfId="0" applyNumberFormat="1"/>
    <xf numFmtId="0" fontId="16" fillId="8" borderId="29" xfId="0" applyFont="1" applyFill="1" applyBorder="1" applyAlignment="1" applyProtection="1">
      <alignment horizontal="center" vertical="center" wrapText="1"/>
      <protection hidden="1"/>
    </xf>
    <xf numFmtId="165" fontId="0" fillId="8" borderId="25" xfId="3" applyNumberFormat="1" applyFont="1" applyFill="1" applyBorder="1" applyAlignment="1" applyProtection="1">
      <alignment horizontal="center"/>
      <protection hidden="1"/>
    </xf>
    <xf numFmtId="0" fontId="16" fillId="8" borderId="26" xfId="0" applyFont="1" applyFill="1" applyBorder="1" applyAlignment="1" applyProtection="1">
      <alignment horizontal="center" vertical="center" wrapText="1"/>
      <protection hidden="1"/>
    </xf>
    <xf numFmtId="0" fontId="0" fillId="2" borderId="19" xfId="0" applyFill="1" applyBorder="1" applyAlignment="1">
      <alignment horizontal="left"/>
    </xf>
    <xf numFmtId="0" fontId="0" fillId="0" borderId="0" xfId="0" applyFill="1" applyAlignment="1">
      <alignment horizontal="left"/>
    </xf>
    <xf numFmtId="0" fontId="0" fillId="0" borderId="0" xfId="0" applyAlignment="1" applyProtection="1">
      <alignment horizontal="left" wrapText="1"/>
      <protection hidden="1"/>
    </xf>
    <xf numFmtId="0" fontId="0" fillId="0" borderId="44" xfId="0" applyBorder="1" applyAlignment="1" applyProtection="1">
      <alignment horizontal="center" wrapText="1"/>
      <protection hidden="1"/>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0" xfId="0" applyFill="1" applyBorder="1" applyAlignment="1">
      <alignment horizontal="left"/>
    </xf>
    <xf numFmtId="0" fontId="0" fillId="0" borderId="0" xfId="0" applyFill="1" applyBorder="1" applyAlignment="1" applyProtection="1">
      <alignment horizontal="center"/>
      <protection hidden="1"/>
    </xf>
    <xf numFmtId="0" fontId="0" fillId="0" borderId="0" xfId="0" applyFill="1" applyBorder="1" applyAlignment="1" applyProtection="1">
      <alignment horizontal="left"/>
      <protection hidden="1"/>
    </xf>
    <xf numFmtId="0" fontId="2" fillId="0" borderId="0" xfId="0"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0" fillId="2" borderId="22" xfId="0" applyFill="1" applyBorder="1" applyAlignment="1" applyProtection="1">
      <alignment horizontal="left"/>
      <protection hidden="1"/>
    </xf>
    <xf numFmtId="0" fontId="0" fillId="2" borderId="35" xfId="0" applyFill="1" applyBorder="1" applyAlignment="1" applyProtection="1">
      <alignment horizontal="left"/>
      <protection hidden="1"/>
    </xf>
    <xf numFmtId="0" fontId="0" fillId="2" borderId="19" xfId="0" applyFill="1" applyBorder="1" applyAlignment="1" applyProtection="1">
      <alignment horizontal="left"/>
      <protection hidden="1"/>
    </xf>
    <xf numFmtId="0" fontId="0" fillId="2" borderId="36" xfId="0" applyFill="1" applyBorder="1" applyAlignment="1" applyProtection="1">
      <alignment horizontal="left"/>
      <protection hidden="1"/>
    </xf>
    <xf numFmtId="0" fontId="0" fillId="2" borderId="32" xfId="0" applyFill="1" applyBorder="1" applyAlignment="1" applyProtection="1">
      <alignment horizontal="left"/>
      <protection hidden="1"/>
    </xf>
    <xf numFmtId="0" fontId="0" fillId="2" borderId="38" xfId="0" applyFill="1" applyBorder="1" applyAlignment="1" applyProtection="1">
      <alignment horizontal="left"/>
      <protection hidden="1"/>
    </xf>
    <xf numFmtId="0" fontId="0" fillId="2" borderId="39" xfId="0" applyFill="1" applyBorder="1" applyAlignment="1" applyProtection="1">
      <alignment horizontal="left"/>
      <protection hidden="1"/>
    </xf>
    <xf numFmtId="0" fontId="22" fillId="2" borderId="0" xfId="0" applyFont="1" applyFill="1" applyAlignment="1" applyProtection="1">
      <alignment horizontal="left"/>
      <protection hidden="1"/>
    </xf>
    <xf numFmtId="0" fontId="23" fillId="0" borderId="0" xfId="1" applyFont="1">
      <alignment vertical="center"/>
    </xf>
    <xf numFmtId="0" fontId="0" fillId="9" borderId="3" xfId="0" applyFill="1" applyBorder="1" applyProtection="1">
      <protection hidden="1"/>
    </xf>
    <xf numFmtId="0" fontId="0" fillId="9" borderId="33" xfId="0" applyFill="1" applyBorder="1" applyProtection="1">
      <protection locked="0" hidden="1"/>
    </xf>
    <xf numFmtId="0" fontId="0" fillId="9" borderId="34" xfId="0" applyFill="1" applyBorder="1" applyProtection="1">
      <protection locked="0" hidden="1"/>
    </xf>
    <xf numFmtId="0" fontId="0" fillId="9" borderId="17" xfId="0" applyFill="1" applyBorder="1" applyAlignment="1" applyProtection="1">
      <alignment horizontal="left"/>
      <protection locked="0" hidden="1"/>
    </xf>
    <xf numFmtId="0" fontId="0" fillId="9" borderId="28" xfId="0" applyFill="1" applyBorder="1" applyAlignment="1" applyProtection="1">
      <alignment horizontal="left"/>
      <protection locked="0" hidden="1"/>
    </xf>
    <xf numFmtId="164" fontId="4" fillId="0" borderId="17" xfId="0" applyNumberFormat="1" applyFont="1" applyFill="1" applyBorder="1" applyAlignment="1" applyProtection="1">
      <alignment horizontal="left"/>
      <protection hidden="1"/>
    </xf>
    <xf numFmtId="0" fontId="0" fillId="9" borderId="41" xfId="0" applyFill="1" applyBorder="1" applyAlignment="1" applyProtection="1">
      <alignment horizontal="left"/>
      <protection locked="0" hidden="1"/>
    </xf>
    <xf numFmtId="0" fontId="0" fillId="9" borderId="32" xfId="0" applyFill="1" applyBorder="1" applyAlignment="1" applyProtection="1">
      <alignment horizontal="left"/>
      <protection locked="0" hidden="1"/>
    </xf>
    <xf numFmtId="0" fontId="0" fillId="9" borderId="32" xfId="0" applyFill="1" applyBorder="1" applyAlignment="1" applyProtection="1">
      <alignment horizontal="left"/>
      <protection hidden="1"/>
    </xf>
    <xf numFmtId="164" fontId="6" fillId="9" borderId="41" xfId="0" applyNumberFormat="1" applyFont="1" applyFill="1" applyBorder="1" applyAlignment="1" applyProtection="1">
      <alignment horizontal="center"/>
      <protection locked="0" hidden="1"/>
    </xf>
    <xf numFmtId="164" fontId="6" fillId="9" borderId="41" xfId="0" applyNumberFormat="1" applyFont="1" applyFill="1" applyBorder="1" applyAlignment="1" applyProtection="1">
      <alignment horizontal="left"/>
      <protection locked="0" hidden="1"/>
    </xf>
    <xf numFmtId="0" fontId="0" fillId="9" borderId="29" xfId="0" applyFill="1" applyBorder="1" applyAlignment="1" applyProtection="1">
      <alignment horizontal="left"/>
      <protection locked="0" hidden="1"/>
    </xf>
    <xf numFmtId="0" fontId="0" fillId="9" borderId="25" xfId="0" applyFill="1" applyBorder="1" applyAlignment="1" applyProtection="1">
      <alignment horizontal="left"/>
      <protection locked="0" hidden="1"/>
    </xf>
    <xf numFmtId="0" fontId="0" fillId="9" borderId="25" xfId="0" applyFill="1" applyBorder="1" applyAlignment="1" applyProtection="1">
      <alignment horizontal="left"/>
      <protection hidden="1"/>
    </xf>
    <xf numFmtId="0" fontId="0" fillId="9" borderId="0" xfId="0" applyFill="1" applyBorder="1" applyAlignment="1" applyProtection="1">
      <alignment horizontal="center"/>
      <protection locked="0" hidden="1"/>
    </xf>
    <xf numFmtId="0" fontId="0" fillId="9" borderId="37" xfId="0" applyFill="1" applyBorder="1" applyAlignment="1" applyProtection="1">
      <alignment horizontal="left"/>
      <protection locked="0" hidden="1"/>
    </xf>
    <xf numFmtId="0" fontId="0" fillId="9" borderId="24" xfId="0" applyFill="1" applyBorder="1" applyAlignment="1" applyProtection="1">
      <alignment horizontal="left"/>
      <protection locked="0" hidden="1"/>
    </xf>
    <xf numFmtId="0" fontId="0" fillId="9" borderId="20" xfId="0" applyFill="1" applyBorder="1" applyAlignment="1" applyProtection="1">
      <alignment horizontal="center"/>
      <protection locked="0" hidden="1"/>
    </xf>
    <xf numFmtId="0" fontId="0" fillId="9" borderId="25" xfId="0" applyFill="1" applyBorder="1" applyAlignment="1">
      <alignment horizontal="left"/>
    </xf>
    <xf numFmtId="0" fontId="24" fillId="0" borderId="0" xfId="0" applyFont="1"/>
    <xf numFmtId="0" fontId="0" fillId="0" borderId="25" xfId="0" applyFill="1" applyBorder="1"/>
    <xf numFmtId="0" fontId="0" fillId="0" borderId="24" xfId="0" applyBorder="1"/>
    <xf numFmtId="0" fontId="2" fillId="2" borderId="25" xfId="0" applyFont="1" applyFill="1" applyBorder="1" applyAlignment="1" applyProtection="1">
      <protection hidden="1"/>
    </xf>
    <xf numFmtId="0" fontId="2" fillId="2" borderId="25" xfId="0" applyFont="1" applyFill="1" applyBorder="1" applyAlignment="1" applyProtection="1">
      <alignment horizontal="center"/>
      <protection hidden="1"/>
    </xf>
    <xf numFmtId="0" fontId="3" fillId="2" borderId="0" xfId="0" applyFont="1" applyFill="1" applyBorder="1" applyAlignment="1" applyProtection="1">
      <protection hidden="1"/>
    </xf>
    <xf numFmtId="0" fontId="0" fillId="0" borderId="0" xfId="0" applyFill="1" applyBorder="1" applyAlignment="1">
      <alignment horizontal="center"/>
    </xf>
    <xf numFmtId="0" fontId="2" fillId="2" borderId="0" xfId="0" applyFont="1" applyFill="1" applyBorder="1" applyAlignment="1" applyProtection="1">
      <protection hidden="1"/>
    </xf>
    <xf numFmtId="0" fontId="0" fillId="0" borderId="0" xfId="0" applyBorder="1"/>
    <xf numFmtId="0" fontId="2" fillId="9" borderId="25" xfId="0" applyFont="1" applyFill="1" applyBorder="1" applyAlignment="1" applyProtection="1">
      <alignment horizontal="center"/>
      <protection locked="0"/>
    </xf>
    <xf numFmtId="0" fontId="2" fillId="2" borderId="0" xfId="0" applyFont="1" applyFill="1" applyBorder="1" applyAlignment="1" applyProtection="1">
      <alignment horizontal="right"/>
      <protection hidden="1"/>
    </xf>
    <xf numFmtId="0" fontId="2" fillId="2" borderId="54" xfId="0" applyFont="1" applyFill="1" applyBorder="1" applyAlignment="1" applyProtection="1">
      <alignment horizontal="center"/>
      <protection hidden="1"/>
    </xf>
    <xf numFmtId="0" fontId="2" fillId="2" borderId="8" xfId="0" applyFont="1" applyFill="1" applyBorder="1" applyAlignment="1" applyProtection="1">
      <alignment horizontal="right"/>
      <protection hidden="1"/>
    </xf>
    <xf numFmtId="166" fontId="2" fillId="2" borderId="7" xfId="0" applyNumberFormat="1" applyFont="1"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0" fillId="0" borderId="11" xfId="0" applyBorder="1" applyAlignment="1" applyProtection="1">
      <alignment horizontal="center"/>
      <protection hidden="1"/>
    </xf>
    <xf numFmtId="0" fontId="0" fillId="2" borderId="37" xfId="0" applyFill="1" applyBorder="1" applyAlignment="1" applyProtection="1">
      <alignment horizontal="left"/>
      <protection hidden="1"/>
    </xf>
    <xf numFmtId="165" fontId="0" fillId="7" borderId="51" xfId="0" applyNumberFormat="1" applyFill="1" applyBorder="1" applyAlignment="1" applyProtection="1">
      <alignment horizontal="center"/>
      <protection hidden="1"/>
    </xf>
    <xf numFmtId="165" fontId="0" fillId="6" borderId="52" xfId="0" applyNumberFormat="1" applyFill="1" applyBorder="1" applyAlignment="1" applyProtection="1">
      <alignment horizontal="center"/>
      <protection hidden="1"/>
    </xf>
    <xf numFmtId="0" fontId="0" fillId="2" borderId="0" xfId="0" applyNumberFormat="1" applyFill="1" applyAlignment="1" applyProtection="1">
      <alignment horizontal="left"/>
      <protection hidden="1"/>
    </xf>
    <xf numFmtId="0" fontId="0" fillId="2" borderId="19" xfId="0" applyNumberFormat="1" applyFill="1" applyBorder="1" applyAlignment="1" applyProtection="1">
      <alignment horizontal="left"/>
      <protection hidden="1"/>
    </xf>
    <xf numFmtId="0" fontId="0" fillId="2" borderId="0" xfId="0" applyNumberFormat="1" applyFill="1" applyBorder="1" applyAlignment="1" applyProtection="1">
      <alignment horizontal="left"/>
      <protection hidden="1"/>
    </xf>
    <xf numFmtId="0" fontId="0" fillId="2" borderId="38" xfId="0" applyNumberFormat="1" applyFill="1" applyBorder="1" applyAlignment="1" applyProtection="1">
      <alignment horizontal="left"/>
      <protection hidden="1"/>
    </xf>
    <xf numFmtId="0" fontId="2" fillId="2" borderId="0" xfId="0" applyNumberFormat="1" applyFont="1" applyFill="1" applyBorder="1" applyAlignment="1" applyProtection="1">
      <alignment horizontal="left"/>
      <protection hidden="1"/>
    </xf>
    <xf numFmtId="0" fontId="0" fillId="2" borderId="21" xfId="0" applyNumberFormat="1" applyFill="1" applyBorder="1" applyAlignment="1" applyProtection="1">
      <alignment horizontal="left"/>
      <protection hidden="1"/>
    </xf>
    <xf numFmtId="0" fontId="16" fillId="0" borderId="44" xfId="0" applyNumberFormat="1" applyFont="1" applyFill="1" applyBorder="1" applyAlignment="1" applyProtection="1">
      <alignment horizontal="center" vertical="center" wrapText="1"/>
      <protection hidden="1"/>
    </xf>
    <xf numFmtId="0" fontId="0" fillId="0" borderId="0" xfId="0" applyNumberFormat="1" applyAlignment="1">
      <alignment horizontal="left"/>
    </xf>
    <xf numFmtId="165" fontId="0" fillId="0" borderId="39" xfId="0" applyNumberFormat="1" applyBorder="1" applyAlignment="1" applyProtection="1">
      <alignment horizontal="center"/>
      <protection hidden="1"/>
    </xf>
    <xf numFmtId="0" fontId="0" fillId="9" borderId="0" xfId="0" applyFill="1" applyProtection="1">
      <protection locked="0"/>
    </xf>
    <xf numFmtId="0" fontId="0" fillId="9" borderId="0" xfId="0" applyFill="1" applyAlignment="1" applyProtection="1">
      <protection locked="0"/>
    </xf>
    <xf numFmtId="0" fontId="0" fillId="9" borderId="11" xfId="0" applyFill="1" applyBorder="1" applyAlignment="1" applyProtection="1">
      <protection locked="0"/>
    </xf>
    <xf numFmtId="0" fontId="0" fillId="9" borderId="10" xfId="0" applyFill="1" applyBorder="1" applyAlignment="1" applyProtection="1">
      <protection locked="0"/>
    </xf>
    <xf numFmtId="0" fontId="0" fillId="9" borderId="25" xfId="0" applyNumberFormat="1" applyFill="1" applyBorder="1" applyAlignment="1" applyProtection="1">
      <alignment horizontal="center"/>
      <protection locked="0"/>
    </xf>
    <xf numFmtId="0" fontId="16" fillId="5" borderId="55" xfId="0" applyFont="1" applyFill="1" applyBorder="1" applyAlignment="1" applyProtection="1">
      <alignment horizontal="center" vertical="center" wrapText="1"/>
      <protection hidden="1"/>
    </xf>
    <xf numFmtId="164" fontId="0" fillId="7" borderId="49" xfId="0" applyNumberFormat="1" applyFill="1" applyBorder="1" applyAlignment="1" applyProtection="1">
      <alignment horizontal="center"/>
      <protection hidden="1"/>
    </xf>
    <xf numFmtId="0" fontId="0" fillId="0" borderId="38" xfId="0" applyBorder="1" applyAlignment="1">
      <alignment horizontal="left"/>
    </xf>
    <xf numFmtId="0" fontId="0" fillId="9" borderId="20" xfId="0" applyFill="1" applyBorder="1" applyAlignment="1" applyProtection="1">
      <alignment horizontal="center"/>
      <protection locked="0" hidden="1"/>
    </xf>
    <xf numFmtId="0" fontId="0" fillId="0" borderId="0" xfId="0" applyFill="1" applyBorder="1" applyAlignment="1" applyProtection="1">
      <alignment horizontal="center"/>
      <protection hidden="1"/>
    </xf>
    <xf numFmtId="0" fontId="0" fillId="0" borderId="25" xfId="0" applyBorder="1" applyAlignment="1" applyProtection="1">
      <alignment horizontal="center"/>
      <protection hidden="1"/>
    </xf>
    <xf numFmtId="0" fontId="0" fillId="0" borderId="0" xfId="0" applyFill="1" applyAlignment="1">
      <alignment horizontal="center"/>
    </xf>
    <xf numFmtId="0" fontId="2" fillId="2" borderId="0" xfId="0" applyFont="1" applyFill="1" applyBorder="1" applyAlignment="1" applyProtection="1">
      <alignment horizontal="center"/>
      <protection hidden="1"/>
    </xf>
    <xf numFmtId="14" fontId="0" fillId="0" borderId="0" xfId="0" applyNumberFormat="1"/>
    <xf numFmtId="14" fontId="12" fillId="0" borderId="25" xfId="0" applyNumberFormat="1" applyFont="1" applyBorder="1" applyAlignment="1">
      <alignment vertical="center"/>
    </xf>
    <xf numFmtId="0" fontId="10" fillId="0" borderId="25" xfId="0" applyFont="1" applyBorder="1" applyAlignment="1">
      <alignment horizontal="center" vertical="center"/>
    </xf>
    <xf numFmtId="165" fontId="0" fillId="0" borderId="38" xfId="0" applyNumberFormat="1" applyBorder="1" applyAlignment="1" applyProtection="1">
      <alignment horizontal="center"/>
      <protection hidden="1"/>
    </xf>
    <xf numFmtId="0" fontId="16" fillId="10" borderId="44" xfId="0" applyFont="1" applyFill="1" applyBorder="1" applyAlignment="1" applyProtection="1">
      <alignment horizontal="center" vertical="center" wrapText="1"/>
      <protection hidden="1"/>
    </xf>
    <xf numFmtId="165" fontId="0" fillId="10" borderId="51" xfId="0" applyNumberFormat="1" applyFill="1" applyBorder="1" applyAlignment="1" applyProtection="1">
      <alignment horizontal="center"/>
      <protection hidden="1"/>
    </xf>
    <xf numFmtId="0" fontId="0" fillId="9" borderId="25" xfId="0" applyFill="1" applyBorder="1" applyAlignment="1" applyProtection="1">
      <alignment horizontal="center"/>
      <protection locked="0" hidden="1"/>
    </xf>
    <xf numFmtId="164" fontId="0" fillId="0" borderId="39" xfId="0" applyNumberFormat="1" applyBorder="1" applyAlignment="1" applyProtection="1">
      <alignment horizontal="center"/>
      <protection hidden="1"/>
    </xf>
    <xf numFmtId="0" fontId="0" fillId="0" borderId="39" xfId="0" applyNumberFormat="1" applyBorder="1" applyAlignment="1" applyProtection="1">
      <alignment horizontal="center"/>
      <protection hidden="1"/>
    </xf>
    <xf numFmtId="165" fontId="0" fillId="0" borderId="29" xfId="0" applyNumberFormat="1" applyFill="1" applyBorder="1" applyAlignment="1" applyProtection="1">
      <alignment horizontal="center"/>
      <protection hidden="1"/>
    </xf>
    <xf numFmtId="0" fontId="16" fillId="10" borderId="29" xfId="0" applyFont="1" applyFill="1" applyBorder="1" applyAlignment="1" applyProtection="1">
      <alignment horizontal="center" vertical="center" wrapText="1"/>
      <protection hidden="1"/>
    </xf>
    <xf numFmtId="0" fontId="0" fillId="0" borderId="19" xfId="0" applyBorder="1" applyProtection="1">
      <protection hidden="1"/>
    </xf>
    <xf numFmtId="0" fontId="0" fillId="0" borderId="56" xfId="0" applyBorder="1" applyProtection="1">
      <protection hidden="1"/>
    </xf>
    <xf numFmtId="0" fontId="0" fillId="0" borderId="25" xfId="0" applyBorder="1" applyAlignment="1" applyProtection="1">
      <protection hidden="1"/>
    </xf>
    <xf numFmtId="0" fontId="0" fillId="9" borderId="29" xfId="0" applyFill="1" applyBorder="1" applyAlignment="1" applyProtection="1">
      <alignment horizontal="center"/>
      <protection locked="0" hidden="1"/>
    </xf>
    <xf numFmtId="0" fontId="0" fillId="9" borderId="20" xfId="0" applyFill="1" applyBorder="1" applyAlignment="1" applyProtection="1">
      <alignment horizontal="center"/>
      <protection locked="0" hidden="1"/>
    </xf>
    <xf numFmtId="0" fontId="0" fillId="9" borderId="30" xfId="0" applyFill="1" applyBorder="1" applyAlignment="1" applyProtection="1">
      <alignment horizontal="center"/>
      <protection locked="0" hidden="1"/>
    </xf>
    <xf numFmtId="0" fontId="0" fillId="7" borderId="45" xfId="0" applyFill="1" applyBorder="1" applyAlignment="1" applyProtection="1">
      <alignment horizontal="center"/>
      <protection hidden="1"/>
    </xf>
    <xf numFmtId="0" fontId="0" fillId="7" borderId="9" xfId="0" applyFill="1" applyBorder="1" applyAlignment="1" applyProtection="1">
      <alignment horizontal="center"/>
      <protection hidden="1"/>
    </xf>
    <xf numFmtId="0" fontId="0" fillId="7" borderId="46" xfId="0" applyFill="1" applyBorder="1" applyAlignment="1" applyProtection="1">
      <alignment horizontal="center"/>
      <protection hidden="1"/>
    </xf>
    <xf numFmtId="0" fontId="19" fillId="9" borderId="17" xfId="2" applyFill="1" applyBorder="1" applyAlignment="1" applyProtection="1">
      <alignment horizontal="center"/>
      <protection locked="0" hidden="1"/>
    </xf>
    <xf numFmtId="0" fontId="0" fillId="9" borderId="13" xfId="0" applyFill="1" applyBorder="1" applyAlignment="1" applyProtection="1">
      <alignment horizontal="center"/>
      <protection locked="0" hidden="1"/>
    </xf>
    <xf numFmtId="0" fontId="0" fillId="9" borderId="15" xfId="0" applyFill="1" applyBorder="1" applyAlignment="1" applyProtection="1">
      <alignment horizontal="center"/>
      <protection locked="0" hidden="1"/>
    </xf>
    <xf numFmtId="0" fontId="0" fillId="7" borderId="51" xfId="0" applyFill="1" applyBorder="1" applyAlignment="1" applyProtection="1">
      <protection hidden="1"/>
    </xf>
    <xf numFmtId="0" fontId="6" fillId="2" borderId="0" xfId="0" applyFont="1" applyFill="1" applyBorder="1" applyAlignment="1" applyProtection="1">
      <alignment horizontal="left" wrapText="1"/>
      <protection hidden="1"/>
    </xf>
    <xf numFmtId="0" fontId="4" fillId="9" borderId="29" xfId="0" applyFont="1" applyFill="1" applyBorder="1" applyAlignment="1" applyProtection="1">
      <alignment horizontal="center"/>
      <protection locked="0" hidden="1"/>
    </xf>
    <xf numFmtId="0" fontId="4" fillId="9" borderId="20" xfId="0" applyFont="1" applyFill="1" applyBorder="1" applyAlignment="1" applyProtection="1">
      <alignment horizontal="center"/>
      <protection locked="0" hidden="1"/>
    </xf>
    <xf numFmtId="0" fontId="4" fillId="9" borderId="30" xfId="0" applyFont="1" applyFill="1" applyBorder="1" applyAlignment="1" applyProtection="1">
      <alignment horizontal="center"/>
      <protection locked="0" hidden="1"/>
    </xf>
    <xf numFmtId="0" fontId="0" fillId="2" borderId="0" xfId="0" applyFill="1" applyBorder="1" applyAlignment="1" applyProtection="1">
      <alignment horizontal="left" wrapText="1"/>
      <protection hidden="1"/>
    </xf>
    <xf numFmtId="0" fontId="2" fillId="9" borderId="29" xfId="0" applyFont="1" applyFill="1" applyBorder="1" applyAlignment="1" applyProtection="1">
      <alignment horizontal="left"/>
      <protection locked="0" hidden="1"/>
    </xf>
    <xf numFmtId="0" fontId="2" fillId="9" borderId="20" xfId="0" applyFont="1" applyFill="1" applyBorder="1" applyAlignment="1" applyProtection="1">
      <alignment horizontal="left"/>
      <protection locked="0" hidden="1"/>
    </xf>
    <xf numFmtId="0" fontId="2" fillId="9" borderId="30" xfId="0" applyFont="1" applyFill="1" applyBorder="1" applyAlignment="1" applyProtection="1">
      <alignment horizontal="left"/>
      <protection locked="0" hidden="1"/>
    </xf>
    <xf numFmtId="0" fontId="3" fillId="2" borderId="0" xfId="0" applyFont="1" applyFill="1" applyAlignment="1" applyProtection="1">
      <alignment horizontal="center"/>
      <protection hidden="1"/>
    </xf>
    <xf numFmtId="0" fontId="2" fillId="2" borderId="0" xfId="0" applyFont="1" applyFill="1" applyAlignment="1" applyProtection="1">
      <alignment horizontal="center"/>
      <protection hidden="1"/>
    </xf>
    <xf numFmtId="0" fontId="0" fillId="0" borderId="44" xfId="0" applyBorder="1" applyAlignment="1" applyProtection="1">
      <alignment horizontal="left" wrapText="1"/>
      <protection hidden="1"/>
    </xf>
    <xf numFmtId="0" fontId="0" fillId="0" borderId="42" xfId="0" applyBorder="1" applyAlignment="1" applyProtection="1">
      <alignment horizontal="left" wrapText="1"/>
      <protection hidden="1"/>
    </xf>
    <xf numFmtId="0" fontId="0" fillId="0" borderId="0" xfId="0" applyFill="1" applyAlignment="1">
      <alignment horizontal="center"/>
    </xf>
    <xf numFmtId="0" fontId="0" fillId="0" borderId="44" xfId="0" applyBorder="1" applyAlignment="1" applyProtection="1">
      <alignment horizontal="center" wrapText="1"/>
      <protection hidden="1"/>
    </xf>
    <xf numFmtId="0" fontId="0" fillId="0" borderId="47" xfId="0" applyBorder="1" applyAlignment="1" applyProtection="1">
      <alignment horizontal="center" wrapText="1"/>
      <protection hidden="1"/>
    </xf>
    <xf numFmtId="0" fontId="0" fillId="0" borderId="42" xfId="0" applyBorder="1" applyAlignment="1" applyProtection="1">
      <alignment horizontal="center" wrapText="1"/>
      <protection hidden="1"/>
    </xf>
    <xf numFmtId="0" fontId="0" fillId="0" borderId="44" xfId="0" applyBorder="1" applyAlignment="1" applyProtection="1">
      <alignment horizontal="center"/>
      <protection hidden="1"/>
    </xf>
    <xf numFmtId="0" fontId="0" fillId="0" borderId="47" xfId="0" applyBorder="1" applyAlignment="1" applyProtection="1">
      <alignment horizontal="center"/>
      <protection hidden="1"/>
    </xf>
    <xf numFmtId="0" fontId="0" fillId="0" borderId="42" xfId="0" applyBorder="1" applyAlignment="1" applyProtection="1">
      <alignment horizontal="center"/>
      <protection hidden="1"/>
    </xf>
    <xf numFmtId="0" fontId="0" fillId="0" borderId="35" xfId="0" applyBorder="1" applyAlignment="1">
      <alignment horizontal="center"/>
    </xf>
    <xf numFmtId="0" fontId="0" fillId="0" borderId="19" xfId="0" applyBorder="1" applyAlignment="1">
      <alignment horizontal="center"/>
    </xf>
    <xf numFmtId="0" fontId="0" fillId="0" borderId="25" xfId="0" applyBorder="1" applyAlignment="1" applyProtection="1">
      <alignment horizontal="center"/>
      <protection hidden="1"/>
    </xf>
    <xf numFmtId="0" fontId="2" fillId="2" borderId="0" xfId="0" applyFont="1" applyFill="1" applyBorder="1" applyAlignment="1" applyProtection="1">
      <alignment horizontal="center"/>
      <protection hidden="1"/>
    </xf>
    <xf numFmtId="0" fontId="3" fillId="2" borderId="0" xfId="0" applyFont="1" applyFill="1" applyBorder="1" applyAlignment="1" applyProtection="1">
      <alignment horizontal="center"/>
      <protection hidden="1"/>
    </xf>
    <xf numFmtId="0" fontId="0" fillId="0" borderId="8" xfId="0" applyBorder="1" applyAlignment="1" applyProtection="1">
      <alignment horizontal="center"/>
      <protection hidden="1"/>
    </xf>
    <xf numFmtId="0" fontId="0" fillId="0" borderId="7" xfId="0" applyBorder="1" applyAlignment="1" applyProtection="1">
      <alignment horizontal="center"/>
      <protection hidden="1"/>
    </xf>
    <xf numFmtId="0" fontId="0" fillId="0" borderId="9" xfId="0" applyBorder="1" applyAlignment="1" applyProtection="1">
      <alignment horizontal="center"/>
      <protection hidden="1"/>
    </xf>
    <xf numFmtId="0" fontId="0" fillId="0" borderId="0" xfId="0" applyAlignment="1" applyProtection="1">
      <alignment horizontal="center"/>
      <protection hidden="1"/>
    </xf>
    <xf numFmtId="0" fontId="6"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0" fillId="0" borderId="11" xfId="0" applyBorder="1" applyAlignment="1" applyProtection="1">
      <alignment horizontal="left" wrapText="1"/>
      <protection hidden="1"/>
    </xf>
    <xf numFmtId="0" fontId="0" fillId="0" borderId="10" xfId="0" applyBorder="1" applyAlignment="1" applyProtection="1">
      <alignment horizontal="center"/>
      <protection hidden="1"/>
    </xf>
    <xf numFmtId="0" fontId="0" fillId="0" borderId="0" xfId="0" applyBorder="1" applyAlignment="1" applyProtection="1">
      <alignment horizontal="center"/>
      <protection hidden="1"/>
    </xf>
    <xf numFmtId="0" fontId="0" fillId="0" borderId="11" xfId="0" applyBorder="1" applyAlignment="1" applyProtection="1">
      <alignment horizontal="center"/>
      <protection hidden="1"/>
    </xf>
    <xf numFmtId="0" fontId="6" fillId="0" borderId="10" xfId="0" applyFont="1" applyBorder="1" applyAlignment="1" applyProtection="1">
      <alignment horizontal="center" wrapText="1"/>
      <protection hidden="1"/>
    </xf>
    <xf numFmtId="0" fontId="6" fillId="0" borderId="0" xfId="0" applyFont="1" applyBorder="1" applyAlignment="1" applyProtection="1">
      <alignment horizontal="center" wrapText="1"/>
      <protection hidden="1"/>
    </xf>
    <xf numFmtId="0" fontId="6" fillId="0" borderId="11" xfId="0" applyFont="1" applyBorder="1" applyAlignment="1" applyProtection="1">
      <alignment horizontal="center" wrapText="1"/>
      <protection hidden="1"/>
    </xf>
    <xf numFmtId="0" fontId="6" fillId="0" borderId="4" xfId="0" applyFont="1" applyBorder="1" applyAlignment="1" applyProtection="1">
      <alignment horizontal="center" wrapText="1"/>
      <protection hidden="1"/>
    </xf>
    <xf numFmtId="0" fontId="6" fillId="0" borderId="5" xfId="0" applyFont="1" applyBorder="1" applyAlignment="1" applyProtection="1">
      <alignment horizontal="center" wrapText="1"/>
      <protection hidden="1"/>
    </xf>
    <xf numFmtId="0" fontId="6" fillId="0" borderId="6" xfId="0" applyFont="1" applyBorder="1" applyAlignment="1" applyProtection="1">
      <alignment horizontal="center" wrapText="1"/>
      <protection hidden="1"/>
    </xf>
    <xf numFmtId="0" fontId="0" fillId="0" borderId="38" xfId="0" applyBorder="1" applyAlignment="1" applyProtection="1">
      <alignment horizontal="center"/>
      <protection hidden="1"/>
    </xf>
    <xf numFmtId="0" fontId="0" fillId="0" borderId="53" xfId="0" applyBorder="1" applyAlignment="1" applyProtection="1">
      <alignment horizontal="center"/>
      <protection hidden="1"/>
    </xf>
    <xf numFmtId="0" fontId="3" fillId="0" borderId="0" xfId="0" applyFont="1" applyAlignment="1" applyProtection="1">
      <alignment horizontal="center"/>
      <protection hidden="1"/>
    </xf>
    <xf numFmtId="0" fontId="2"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9" borderId="1" xfId="0" applyFill="1" applyBorder="1" applyAlignment="1" applyProtection="1">
      <alignment horizontal="center"/>
      <protection locked="0" hidden="1"/>
    </xf>
    <xf numFmtId="0" fontId="0" fillId="9" borderId="2" xfId="0" applyFill="1" applyBorder="1" applyAlignment="1" applyProtection="1">
      <alignment horizontal="center"/>
      <protection locked="0" hidden="1"/>
    </xf>
    <xf numFmtId="0" fontId="0" fillId="9" borderId="3" xfId="0" applyFill="1" applyBorder="1" applyAlignment="1" applyProtection="1">
      <alignment horizontal="center"/>
      <protection locked="0" hidden="1"/>
    </xf>
    <xf numFmtId="0" fontId="0" fillId="9" borderId="1" xfId="0" applyFill="1" applyBorder="1" applyAlignment="1" applyProtection="1">
      <alignment horizontal="center"/>
      <protection hidden="1"/>
    </xf>
    <xf numFmtId="0" fontId="0" fillId="9" borderId="2" xfId="0" applyFill="1" applyBorder="1" applyAlignment="1" applyProtection="1">
      <alignment horizontal="center"/>
      <protection hidden="1"/>
    </xf>
    <xf numFmtId="0" fontId="0" fillId="9" borderId="4" xfId="0" applyFill="1" applyBorder="1" applyAlignment="1" applyProtection="1">
      <alignment horizontal="center"/>
      <protection locked="0" hidden="1"/>
    </xf>
    <xf numFmtId="0" fontId="0" fillId="9" borderId="5" xfId="0" applyFill="1" applyBorder="1" applyAlignment="1" applyProtection="1">
      <alignment horizontal="center"/>
      <protection locked="0" hidden="1"/>
    </xf>
    <xf numFmtId="0" fontId="0" fillId="9" borderId="6" xfId="0" applyFill="1" applyBorder="1" applyAlignment="1" applyProtection="1">
      <alignment horizontal="center"/>
      <protection locked="0" hidden="1"/>
    </xf>
    <xf numFmtId="0" fontId="0" fillId="0" borderId="4" xfId="0" applyBorder="1" applyAlignment="1" applyProtection="1">
      <alignment horizontal="center"/>
      <protection hidden="1"/>
    </xf>
    <xf numFmtId="0" fontId="0" fillId="0" borderId="16" xfId="0" applyBorder="1" applyAlignment="1" applyProtection="1">
      <alignment horizontal="center"/>
      <protection hidden="1"/>
    </xf>
    <xf numFmtId="0" fontId="0" fillId="9" borderId="14" xfId="0" applyFill="1" applyBorder="1" applyAlignment="1" applyProtection="1">
      <alignment horizontal="center"/>
      <protection locked="0" hidden="1"/>
    </xf>
    <xf numFmtId="0" fontId="0" fillId="0" borderId="18" xfId="0" applyBorder="1" applyAlignment="1" applyProtection="1">
      <alignment horizontal="center"/>
      <protection hidden="1"/>
    </xf>
    <xf numFmtId="0" fontId="0" fillId="9" borderId="17" xfId="0" applyFill="1" applyBorder="1" applyAlignment="1" applyProtection="1">
      <alignment horizontal="center"/>
      <protection locked="0" hidden="1"/>
    </xf>
    <xf numFmtId="0" fontId="0" fillId="9" borderId="12" xfId="0" applyFill="1" applyBorder="1" applyAlignment="1" applyProtection="1">
      <alignment horizontal="center"/>
      <protection locked="0" hidden="1"/>
    </xf>
    <xf numFmtId="0" fontId="0" fillId="0" borderId="1" xfId="0" applyBorder="1" applyAlignment="1" applyProtection="1">
      <alignment horizontal="center"/>
      <protection hidden="1"/>
    </xf>
    <xf numFmtId="0" fontId="0" fillId="0" borderId="3" xfId="0" applyBorder="1" applyAlignment="1" applyProtection="1">
      <alignment horizontal="center"/>
      <protection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0" fillId="0" borderId="0" xfId="0" applyFill="1" applyBorder="1" applyAlignment="1" applyProtection="1">
      <alignment horizontal="center"/>
      <protection hidden="1"/>
    </xf>
    <xf numFmtId="0" fontId="0" fillId="0" borderId="38" xfId="0" applyFill="1" applyBorder="1" applyAlignment="1" applyProtection="1">
      <alignment horizontal="center"/>
      <protection hidden="1"/>
    </xf>
    <xf numFmtId="0" fontId="0" fillId="0" borderId="11" xfId="0" applyFill="1" applyBorder="1" applyAlignment="1" applyProtection="1">
      <alignment horizontal="center"/>
      <protection hidden="1"/>
    </xf>
    <xf numFmtId="0" fontId="0" fillId="0" borderId="53" xfId="0" applyFill="1" applyBorder="1" applyAlignment="1" applyProtection="1">
      <alignment horizontal="center"/>
      <protection hidden="1"/>
    </xf>
    <xf numFmtId="0" fontId="0" fillId="0" borderId="25" xfId="0" applyFill="1" applyBorder="1" applyAlignment="1" applyProtection="1">
      <alignment horizontal="left"/>
      <protection hidden="1"/>
    </xf>
    <xf numFmtId="0" fontId="0" fillId="7" borderId="25" xfId="0" applyFill="1" applyBorder="1" applyAlignment="1" applyProtection="1">
      <alignment horizontal="left"/>
      <protection hidden="1"/>
    </xf>
  </cellXfs>
  <cellStyles count="4">
    <cellStyle name="Currency" xfId="3" builtinId="4"/>
    <cellStyle name="Hyperlink" xfId="2" builtinId="8"/>
    <cellStyle name="Normal" xfId="0" builtinId="0"/>
    <cellStyle name="Normal 2" xfId="1"/>
  </cellStyles>
  <dxfs count="1">
    <dxf>
      <font>
        <color rgb="FF9C0006"/>
      </font>
      <fill>
        <patternFill>
          <bgColor rgb="FFFFC7CE"/>
        </patternFill>
      </fill>
    </dxf>
  </dxfs>
  <tableStyles count="0" defaultTableStyle="TableStyleMedium2" defaultPivotStyle="PivotStyleLight16"/>
  <colors>
    <mruColors>
      <color rgb="FFF4EBD0"/>
      <color rgb="FFF9BFBF"/>
      <color rgb="FFBBFBE7"/>
      <color rgb="FFCAD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68"/>
  <sheetViews>
    <sheetView tabSelected="1" topLeftCell="A10" zoomScaleNormal="100" zoomScaleSheetLayoutView="115" workbookViewId="0">
      <selection activeCell="U24" sqref="U24:U424"/>
    </sheetView>
  </sheetViews>
  <sheetFormatPr defaultColWidth="9.140625" defaultRowHeight="15"/>
  <cols>
    <col min="1" max="1" width="5.140625" style="6" customWidth="1"/>
    <col min="2" max="2" width="37" style="6" customWidth="1"/>
    <col min="3" max="3" width="3.5703125" style="6" customWidth="1"/>
    <col min="4" max="5" width="6.85546875" style="6" customWidth="1"/>
    <col min="6" max="6" width="5" style="6" customWidth="1"/>
    <col min="7" max="7" width="16.140625" style="6" customWidth="1"/>
    <col min="8" max="8" width="9.28515625" style="6" customWidth="1"/>
    <col min="9" max="9" width="13.42578125" style="6" customWidth="1"/>
    <col min="10" max="10" width="9.140625" style="6"/>
    <col min="11" max="11" width="8.28515625" style="6" customWidth="1"/>
    <col min="12" max="13" width="10.7109375" style="6" customWidth="1"/>
    <col min="14" max="14" width="7.5703125" style="6" bestFit="1" customWidth="1"/>
    <col min="15" max="15" width="3.42578125" style="8" customWidth="1"/>
    <col min="16" max="16" width="3.28515625" style="8" customWidth="1"/>
    <col min="17" max="17" width="5" style="8" bestFit="1" customWidth="1"/>
    <col min="18" max="18" width="10.7109375" style="8" hidden="1" customWidth="1"/>
    <col min="19" max="19" width="11.140625" style="8" hidden="1" customWidth="1"/>
    <col min="20" max="20" width="8.42578125" style="8" hidden="1" customWidth="1"/>
    <col min="21" max="21" width="10.28515625" style="8" bestFit="1" customWidth="1"/>
    <col min="22" max="22" width="11.140625" style="8" hidden="1" customWidth="1"/>
    <col min="23" max="23" width="1" style="8" hidden="1" customWidth="1"/>
    <col min="24" max="27" width="3.7109375" style="5" customWidth="1"/>
    <col min="28" max="30" width="3.7109375" style="3" customWidth="1"/>
    <col min="31" max="32" width="3.7109375" style="3" hidden="1" customWidth="1"/>
    <col min="33" max="37" width="3.7109375" style="3" customWidth="1"/>
    <col min="38" max="39" width="3.7109375" style="6" customWidth="1"/>
    <col min="40" max="40" width="9.140625" style="6" customWidth="1"/>
    <col min="41" max="42" width="9.140625" style="6" hidden="1" customWidth="1"/>
    <col min="43" max="43" width="18.7109375" style="6" customWidth="1"/>
    <col min="44" max="44" width="17.5703125" style="6" customWidth="1"/>
    <col min="45" max="47" width="10.5703125" style="184" hidden="1" customWidth="1"/>
    <col min="48" max="49" width="18.5703125" style="6" hidden="1" customWidth="1"/>
    <col min="50" max="50" width="12" style="6" customWidth="1"/>
    <col min="51" max="51" width="20.42578125" style="6" customWidth="1"/>
    <col min="52" max="16384" width="9.140625" style="6"/>
  </cols>
  <sheetData>
    <row r="1" spans="1:57" s="197" customFormat="1" ht="18.75" customHeight="1">
      <c r="A1" s="231" t="str">
        <f>Cover!B2</f>
        <v>第七屆香港先進田徑錦標賽</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row>
    <row r="2" spans="1:57" s="197" customFormat="1" ht="18.75" customHeight="1">
      <c r="A2" s="231" t="str">
        <f>Cover!B3</f>
        <v xml:space="preserve">THE 7th HONG KONG MASTERS ATHLETICS CHAMPIONSHIPS </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row>
    <row r="3" spans="1:57" s="197" customFormat="1" ht="15.75" customHeight="1">
      <c r="A3" s="232" t="str">
        <f>Cover!B4</f>
        <v>二零二二年十一月廿七日、十二月四日 -  天水圍運動場</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row>
    <row r="4" spans="1:57" s="197" customFormat="1" ht="15.75" customHeight="1">
      <c r="A4" s="232" t="str">
        <f>Cover!B5</f>
        <v>27/November, 4/December, 2022 - Tin Shui Wai Sports Centre</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row>
    <row r="5" spans="1:57" s="197" customFormat="1" ht="15.75" customHeight="1">
      <c r="A5" s="235" t="s">
        <v>286</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row>
    <row r="6" spans="1:57" s="118" customFormat="1" ht="18" customHeight="1">
      <c r="A6" s="46"/>
      <c r="B6" s="47" t="s">
        <v>28</v>
      </c>
      <c r="C6" s="48"/>
      <c r="D6" s="45"/>
      <c r="E6" s="45"/>
      <c r="F6" s="45"/>
      <c r="G6" s="45"/>
      <c r="H6" s="45"/>
      <c r="I6" s="45"/>
      <c r="J6" s="45"/>
      <c r="K6" s="45"/>
      <c r="L6" s="45"/>
      <c r="M6" s="45"/>
      <c r="N6" s="45"/>
      <c r="O6" s="49"/>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177"/>
      <c r="AT6" s="177"/>
      <c r="AU6" s="177"/>
      <c r="AV6" s="45"/>
      <c r="AW6" s="45"/>
      <c r="AX6" s="45"/>
      <c r="AY6" s="45"/>
      <c r="AZ6" s="195"/>
      <c r="BA6" s="195"/>
      <c r="BB6" s="195"/>
    </row>
    <row r="7" spans="1:57" s="118" customFormat="1" ht="15.75" customHeight="1">
      <c r="A7" s="46"/>
      <c r="B7" s="52" t="s">
        <v>29</v>
      </c>
      <c r="C7" s="48"/>
      <c r="D7" s="45"/>
      <c r="E7" s="45"/>
      <c r="F7" s="53" t="s">
        <v>49</v>
      </c>
      <c r="G7" s="46"/>
      <c r="H7" s="46"/>
      <c r="I7" s="46"/>
      <c r="J7" s="46"/>
      <c r="K7" s="46"/>
      <c r="L7" s="45"/>
      <c r="M7" s="45"/>
      <c r="N7" s="45"/>
      <c r="O7" s="45"/>
      <c r="P7" s="45"/>
      <c r="Q7" s="45"/>
      <c r="U7" s="136" t="s">
        <v>43</v>
      </c>
      <c r="V7" s="45"/>
      <c r="W7" s="45"/>
      <c r="X7" s="45"/>
      <c r="Y7" s="45"/>
      <c r="Z7" s="45"/>
      <c r="AA7" s="45"/>
      <c r="AB7" s="45"/>
      <c r="AC7" s="45"/>
      <c r="AD7" s="45"/>
      <c r="AE7" s="45"/>
      <c r="AF7" s="45"/>
      <c r="AG7" s="45"/>
      <c r="AH7" s="45"/>
      <c r="AI7" s="45"/>
      <c r="AJ7" s="45"/>
      <c r="AK7" s="45"/>
      <c r="AL7" s="45"/>
      <c r="AM7" s="45"/>
      <c r="AN7" s="45"/>
      <c r="AO7" s="45"/>
      <c r="AP7" s="45"/>
      <c r="AQ7" s="45"/>
      <c r="AR7" s="45"/>
      <c r="AS7" s="177"/>
      <c r="AT7" s="177"/>
      <c r="AU7" s="177"/>
      <c r="AV7" s="45"/>
      <c r="AW7" s="45"/>
      <c r="AX7" s="45"/>
      <c r="AY7" s="45"/>
      <c r="AZ7" s="195"/>
      <c r="BA7" s="195"/>
      <c r="BB7" s="195"/>
    </row>
    <row r="8" spans="1:57" s="118" customFormat="1" ht="15.75" customHeight="1">
      <c r="A8" s="46"/>
      <c r="B8" s="52" t="s">
        <v>30</v>
      </c>
      <c r="C8" s="48"/>
      <c r="D8" s="45"/>
      <c r="E8" s="45"/>
      <c r="F8" s="224"/>
      <c r="G8" s="225"/>
      <c r="H8" s="225"/>
      <c r="I8" s="226"/>
      <c r="J8" s="45"/>
      <c r="K8" s="45"/>
      <c r="L8" s="45"/>
      <c r="M8" s="45"/>
      <c r="N8" s="45"/>
      <c r="O8" s="45"/>
      <c r="P8" s="45"/>
      <c r="Q8" s="45"/>
      <c r="U8" s="45" t="s">
        <v>44</v>
      </c>
      <c r="V8" s="45"/>
      <c r="W8" s="45"/>
      <c r="X8" s="45"/>
      <c r="Y8" s="45"/>
      <c r="Z8" s="45"/>
      <c r="AA8" s="45"/>
      <c r="AB8" s="45"/>
      <c r="AC8" s="45"/>
      <c r="AD8" s="45"/>
      <c r="AE8" s="45"/>
      <c r="AF8" s="45"/>
      <c r="AG8" s="45"/>
      <c r="AH8" s="45"/>
      <c r="AI8" s="45"/>
      <c r="AJ8" s="45"/>
      <c r="AK8" s="45"/>
      <c r="AL8" s="45"/>
      <c r="AM8" s="45"/>
      <c r="AN8" s="45"/>
      <c r="AO8" s="45"/>
      <c r="AP8" s="45"/>
      <c r="AQ8" s="45"/>
      <c r="AR8" s="45"/>
      <c r="AS8" s="177"/>
      <c r="AT8" s="177"/>
      <c r="AU8" s="177"/>
      <c r="AV8" s="45"/>
      <c r="AW8" s="45"/>
      <c r="AX8" s="45"/>
      <c r="AY8" s="45"/>
      <c r="AZ8" s="125"/>
      <c r="BA8" s="125"/>
      <c r="BB8" s="125"/>
    </row>
    <row r="9" spans="1:57" s="118" customFormat="1" ht="15.75">
      <c r="A9" s="46"/>
      <c r="B9" s="52" t="s">
        <v>158</v>
      </c>
      <c r="C9" s="46"/>
      <c r="D9" s="46"/>
      <c r="E9" s="45"/>
      <c r="F9" s="54" t="s">
        <v>72</v>
      </c>
      <c r="G9" s="46"/>
      <c r="H9" s="46"/>
      <c r="I9" s="46"/>
      <c r="J9" s="45"/>
      <c r="K9" s="45"/>
      <c r="L9" s="45"/>
      <c r="M9" s="45"/>
      <c r="N9" s="45"/>
      <c r="O9" s="45"/>
      <c r="P9" s="45"/>
      <c r="Q9" s="45"/>
      <c r="U9" s="45" t="s">
        <v>45</v>
      </c>
      <c r="V9" s="45"/>
      <c r="W9" s="45"/>
      <c r="X9" s="45"/>
      <c r="Y9" s="45"/>
      <c r="Z9" s="45"/>
      <c r="AA9" s="45"/>
      <c r="AB9" s="45"/>
      <c r="AC9" s="45"/>
      <c r="AD9" s="45"/>
      <c r="AE9" s="45"/>
      <c r="AF9" s="45"/>
      <c r="AG9" s="45"/>
      <c r="AH9" s="45"/>
      <c r="AI9" s="45"/>
      <c r="AJ9" s="45"/>
      <c r="AK9" s="45"/>
      <c r="AL9" s="45"/>
      <c r="AM9" s="45"/>
      <c r="AN9" s="45"/>
      <c r="AO9" s="45"/>
      <c r="AP9" s="45"/>
      <c r="AQ9" s="45"/>
      <c r="AR9" s="45"/>
      <c r="AS9" s="177"/>
      <c r="AT9" s="177"/>
      <c r="AU9" s="177"/>
      <c r="AV9" s="45"/>
      <c r="AW9" s="45"/>
      <c r="AX9" s="45"/>
      <c r="AY9" s="45"/>
      <c r="AZ9" s="125"/>
      <c r="BA9" s="125"/>
      <c r="BB9" s="125"/>
    </row>
    <row r="10" spans="1:57" s="118" customFormat="1" ht="15.75">
      <c r="A10" s="46"/>
      <c r="B10" s="52" t="s">
        <v>31</v>
      </c>
      <c r="C10" s="46"/>
      <c r="D10" s="46"/>
      <c r="E10" s="45"/>
      <c r="F10" s="228"/>
      <c r="G10" s="229"/>
      <c r="H10" s="229"/>
      <c r="I10" s="230"/>
      <c r="J10" s="45"/>
      <c r="K10" s="45"/>
      <c r="L10" s="45"/>
      <c r="M10" s="45"/>
      <c r="N10" s="45"/>
      <c r="O10" s="45"/>
      <c r="P10" s="45"/>
      <c r="Q10" s="45"/>
      <c r="U10" s="45" t="s">
        <v>314</v>
      </c>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177"/>
      <c r="AT10" s="177"/>
      <c r="AU10" s="177"/>
      <c r="AV10" s="45"/>
      <c r="AW10" s="45"/>
      <c r="AX10" s="45"/>
      <c r="AY10" s="45"/>
      <c r="AZ10" s="125"/>
      <c r="BA10" s="125"/>
      <c r="BB10" s="125"/>
    </row>
    <row r="11" spans="1:57" s="118" customFormat="1" ht="15.75">
      <c r="A11" s="46"/>
      <c r="B11" s="52" t="s">
        <v>32</v>
      </c>
      <c r="C11" s="46"/>
      <c r="D11" s="46"/>
      <c r="E11" s="45"/>
      <c r="F11" s="45"/>
      <c r="G11" s="45"/>
      <c r="H11" s="45"/>
      <c r="I11" s="45"/>
      <c r="J11" s="45"/>
      <c r="K11" s="45"/>
      <c r="L11" s="45"/>
      <c r="M11" s="45"/>
      <c r="N11" s="45"/>
      <c r="O11" s="45"/>
      <c r="P11" s="45"/>
      <c r="Q11" s="45"/>
      <c r="U11" s="45" t="s">
        <v>46</v>
      </c>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177"/>
      <c r="AT11" s="177"/>
      <c r="AU11" s="177"/>
      <c r="AV11" s="45"/>
      <c r="AW11" s="45"/>
      <c r="AX11" s="45"/>
      <c r="AY11" s="45"/>
      <c r="AZ11" s="195"/>
      <c r="BA11" s="195"/>
      <c r="BB11" s="195"/>
    </row>
    <row r="12" spans="1:57" s="118" customFormat="1" ht="15.75">
      <c r="A12" s="46"/>
      <c r="B12" s="52" t="s">
        <v>33</v>
      </c>
      <c r="C12" s="46"/>
      <c r="D12" s="46"/>
      <c r="E12" s="56" t="s">
        <v>41</v>
      </c>
      <c r="F12" s="57"/>
      <c r="G12" s="57"/>
      <c r="H12" s="57"/>
      <c r="I12" s="57"/>
      <c r="J12" s="57"/>
      <c r="K12" s="57"/>
      <c r="L12" s="131"/>
      <c r="M12" s="131"/>
      <c r="N12" s="131"/>
      <c r="O12" s="131"/>
      <c r="P12" s="132"/>
      <c r="Q12" s="45"/>
      <c r="U12" s="45" t="s">
        <v>47</v>
      </c>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177"/>
      <c r="AT12" s="177"/>
      <c r="AU12" s="177"/>
      <c r="AV12" s="45"/>
      <c r="AW12" s="45"/>
      <c r="AX12" s="45"/>
      <c r="AY12" s="45"/>
      <c r="AZ12" s="195"/>
      <c r="BA12" s="195"/>
      <c r="BB12" s="195"/>
    </row>
    <row r="13" spans="1:57" s="118" customFormat="1" ht="15.75">
      <c r="A13" s="46"/>
      <c r="B13" s="52" t="s">
        <v>34</v>
      </c>
      <c r="C13" s="46"/>
      <c r="D13" s="46"/>
      <c r="E13" s="55" t="s">
        <v>303</v>
      </c>
      <c r="F13" s="48"/>
      <c r="G13" s="48"/>
      <c r="H13" s="48"/>
      <c r="I13" s="48"/>
      <c r="J13" s="48"/>
      <c r="K13" s="48"/>
      <c r="L13" s="58"/>
      <c r="M13" s="58"/>
      <c r="N13" s="58"/>
      <c r="O13" s="58"/>
      <c r="P13" s="129"/>
      <c r="Q13" s="45"/>
      <c r="U13" s="45" t="s">
        <v>48</v>
      </c>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177"/>
      <c r="AT13" s="177"/>
      <c r="AU13" s="177"/>
      <c r="AV13" s="45"/>
      <c r="AW13" s="45"/>
      <c r="AX13" s="45"/>
      <c r="AY13" s="45"/>
      <c r="AZ13" s="195"/>
      <c r="BA13" s="195"/>
      <c r="BB13" s="195"/>
    </row>
    <row r="14" spans="1:57" s="118" customFormat="1" ht="15.75">
      <c r="A14" s="46"/>
      <c r="B14" s="52" t="s">
        <v>35</v>
      </c>
      <c r="C14" s="46"/>
      <c r="D14" s="46"/>
      <c r="E14" s="55" t="s">
        <v>304</v>
      </c>
      <c r="F14" s="48"/>
      <c r="G14" s="48"/>
      <c r="H14" s="48"/>
      <c r="I14" s="48"/>
      <c r="J14" s="48"/>
      <c r="K14" s="48"/>
      <c r="L14" s="58"/>
      <c r="M14" s="58"/>
      <c r="N14" s="58"/>
      <c r="O14" s="58"/>
      <c r="P14" s="129"/>
      <c r="Q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177"/>
      <c r="AT14" s="177"/>
      <c r="AU14" s="177"/>
      <c r="AV14" s="45"/>
      <c r="AW14" s="45"/>
      <c r="AX14" s="45"/>
      <c r="AY14" s="134"/>
      <c r="AZ14" s="128"/>
      <c r="BA14" s="128"/>
      <c r="BB14" s="128"/>
    </row>
    <row r="15" spans="1:57" s="118" customFormat="1" ht="15.75">
      <c r="A15" s="46"/>
      <c r="B15" s="52" t="s">
        <v>36</v>
      </c>
      <c r="C15" s="46"/>
      <c r="D15" s="46"/>
      <c r="E15" s="59" t="s">
        <v>305</v>
      </c>
      <c r="F15" s="60"/>
      <c r="G15" s="60"/>
      <c r="H15" s="60"/>
      <c r="I15" s="60"/>
      <c r="J15" s="60"/>
      <c r="K15" s="60"/>
      <c r="L15" s="134"/>
      <c r="M15" s="134"/>
      <c r="N15" s="134"/>
      <c r="O15" s="134"/>
      <c r="P15" s="135"/>
      <c r="Q15" s="45"/>
      <c r="U15" s="130" t="s">
        <v>42</v>
      </c>
      <c r="V15" s="131"/>
      <c r="W15" s="131"/>
      <c r="X15" s="131" t="s">
        <v>211</v>
      </c>
      <c r="Y15" s="131"/>
      <c r="Z15" s="131"/>
      <c r="AA15" s="131"/>
      <c r="AB15" s="131"/>
      <c r="AC15" s="131"/>
      <c r="AD15" s="131"/>
      <c r="AE15" s="131"/>
      <c r="AF15" s="131"/>
      <c r="AG15" s="131"/>
      <c r="AH15" s="131"/>
      <c r="AI15" s="131"/>
      <c r="AJ15" s="131"/>
      <c r="AK15" s="131"/>
      <c r="AL15" s="131"/>
      <c r="AM15" s="131"/>
      <c r="AN15" s="131"/>
      <c r="AO15" s="131"/>
      <c r="AP15" s="131"/>
      <c r="AQ15" s="131"/>
      <c r="AR15" s="131"/>
      <c r="AS15" s="178"/>
      <c r="AT15" s="178"/>
      <c r="AU15" s="178"/>
      <c r="AV15" s="131"/>
      <c r="AW15" s="131"/>
      <c r="AX15" s="131"/>
      <c r="AY15" s="132"/>
      <c r="AZ15" s="128"/>
      <c r="BA15" s="128"/>
      <c r="BB15" s="128"/>
    </row>
    <row r="16" spans="1:57" s="118" customFormat="1" ht="15.75">
      <c r="A16" s="46"/>
      <c r="B16" s="52" t="s">
        <v>37</v>
      </c>
      <c r="C16" s="46"/>
      <c r="D16" s="46"/>
      <c r="E16" s="46"/>
      <c r="F16" s="46"/>
      <c r="G16" s="46"/>
      <c r="H16" s="48"/>
      <c r="I16" s="48"/>
      <c r="J16" s="48"/>
      <c r="K16" s="48"/>
      <c r="L16" s="45"/>
      <c r="M16" s="45"/>
      <c r="N16" s="45"/>
      <c r="O16" s="45"/>
      <c r="P16" s="45"/>
      <c r="Q16" s="45"/>
      <c r="U16" s="133"/>
      <c r="V16" s="58"/>
      <c r="W16" s="58"/>
      <c r="X16" s="45" t="s">
        <v>218</v>
      </c>
      <c r="Y16" s="58"/>
      <c r="Z16" s="58"/>
      <c r="AA16" s="58"/>
      <c r="AB16" s="58"/>
      <c r="AC16" s="58"/>
      <c r="AD16" s="58"/>
      <c r="AE16" s="58"/>
      <c r="AF16" s="58"/>
      <c r="AG16" s="58"/>
      <c r="AH16" s="58"/>
      <c r="AI16" s="58"/>
      <c r="AJ16" s="58"/>
      <c r="AK16" s="58"/>
      <c r="AL16" s="58"/>
      <c r="AM16" s="58"/>
      <c r="AN16" s="58"/>
      <c r="AO16" s="58"/>
      <c r="AP16" s="58"/>
      <c r="AQ16" s="58"/>
      <c r="AR16" s="58"/>
      <c r="AS16" s="179"/>
      <c r="AT16" s="179"/>
      <c r="AU16" s="179"/>
      <c r="AV16" s="58"/>
      <c r="AW16" s="58"/>
      <c r="AX16" s="58"/>
      <c r="AY16" s="129"/>
      <c r="AZ16" s="128"/>
      <c r="BA16" s="128"/>
      <c r="BB16" s="128"/>
      <c r="BC16" s="128"/>
      <c r="BD16" s="127"/>
      <c r="BE16" s="127"/>
    </row>
    <row r="17" spans="1:57" s="118" customFormat="1" ht="15.75" customHeight="1">
      <c r="A17" s="46"/>
      <c r="B17" s="52" t="s">
        <v>38</v>
      </c>
      <c r="C17" s="46"/>
      <c r="D17" s="46"/>
      <c r="E17" s="223"/>
      <c r="F17" s="223"/>
      <c r="G17" s="223"/>
      <c r="H17" s="223"/>
      <c r="I17" s="223"/>
      <c r="J17" s="223"/>
      <c r="K17" s="223"/>
      <c r="L17" s="223"/>
      <c r="M17" s="223"/>
      <c r="N17" s="223"/>
      <c r="O17" s="223"/>
      <c r="P17" s="223"/>
      <c r="Q17" s="45"/>
      <c r="U17" s="133"/>
      <c r="V17" s="58"/>
      <c r="W17" s="58"/>
      <c r="X17" s="45" t="s">
        <v>220</v>
      </c>
      <c r="Y17" s="58"/>
      <c r="Z17" s="58"/>
      <c r="AA17" s="58"/>
      <c r="AB17" s="58"/>
      <c r="AC17" s="58"/>
      <c r="AD17" s="58"/>
      <c r="AE17" s="58"/>
      <c r="AF17" s="58"/>
      <c r="AG17" s="58"/>
      <c r="AH17" s="58"/>
      <c r="AI17" s="58"/>
      <c r="AJ17" s="58"/>
      <c r="AK17" s="58"/>
      <c r="AL17" s="58"/>
      <c r="AM17" s="58"/>
      <c r="AN17" s="58"/>
      <c r="AO17" s="58"/>
      <c r="AP17" s="58"/>
      <c r="AQ17" s="58"/>
      <c r="AR17" s="58"/>
      <c r="AS17" s="179"/>
      <c r="AT17" s="179"/>
      <c r="AU17" s="179"/>
      <c r="AV17" s="58"/>
      <c r="AW17" s="58"/>
      <c r="AX17" s="58"/>
      <c r="AY17" s="129"/>
      <c r="AZ17" s="128"/>
      <c r="BA17" s="128"/>
      <c r="BB17" s="128"/>
      <c r="BC17" s="128"/>
      <c r="BD17" s="127"/>
      <c r="BE17" s="127"/>
    </row>
    <row r="18" spans="1:57" s="118" customFormat="1" ht="15.75">
      <c r="A18" s="46"/>
      <c r="B18" s="52" t="s">
        <v>39</v>
      </c>
      <c r="C18" s="46"/>
      <c r="D18" s="46"/>
      <c r="E18" s="223"/>
      <c r="F18" s="223"/>
      <c r="G18" s="223"/>
      <c r="H18" s="223"/>
      <c r="I18" s="223"/>
      <c r="J18" s="223"/>
      <c r="K18" s="223"/>
      <c r="L18" s="223"/>
      <c r="M18" s="223"/>
      <c r="N18" s="223"/>
      <c r="O18" s="223"/>
      <c r="P18" s="223"/>
      <c r="Q18" s="45"/>
      <c r="U18" s="133"/>
      <c r="V18" s="58"/>
      <c r="W18" s="58"/>
      <c r="X18" s="45" t="s">
        <v>219</v>
      </c>
      <c r="Y18" s="58"/>
      <c r="Z18" s="58"/>
      <c r="AA18" s="58"/>
      <c r="AB18" s="58"/>
      <c r="AC18" s="58"/>
      <c r="AD18" s="58"/>
      <c r="AE18" s="58"/>
      <c r="AF18" s="58"/>
      <c r="AG18" s="58"/>
      <c r="AH18" s="58"/>
      <c r="AI18" s="58"/>
      <c r="AJ18" s="58"/>
      <c r="AK18" s="58"/>
      <c r="AL18" s="58"/>
      <c r="AM18" s="58"/>
      <c r="AN18" s="58"/>
      <c r="AO18" s="58"/>
      <c r="AP18" s="58"/>
      <c r="AQ18" s="58"/>
      <c r="AR18" s="58"/>
      <c r="AS18" s="179"/>
      <c r="AT18" s="179"/>
      <c r="AU18" s="179"/>
      <c r="AV18" s="58"/>
      <c r="AW18" s="58"/>
      <c r="AX18" s="58"/>
      <c r="AY18" s="129"/>
      <c r="AZ18" s="128"/>
      <c r="BA18" s="128"/>
      <c r="BB18" s="128"/>
      <c r="BC18" s="128"/>
      <c r="BD18" s="126"/>
      <c r="BE18" s="126"/>
    </row>
    <row r="19" spans="1:57" s="118" customFormat="1" ht="16.5" customHeight="1">
      <c r="A19" s="46"/>
      <c r="B19" s="52" t="s">
        <v>40</v>
      </c>
      <c r="C19" s="46"/>
      <c r="D19" s="46"/>
      <c r="E19" s="227"/>
      <c r="F19" s="227"/>
      <c r="G19" s="227"/>
      <c r="H19" s="227"/>
      <c r="I19" s="227"/>
      <c r="J19" s="227"/>
      <c r="K19" s="227"/>
      <c r="L19" s="227"/>
      <c r="M19" s="227"/>
      <c r="N19" s="227"/>
      <c r="O19" s="227"/>
      <c r="P19" s="227"/>
      <c r="Q19" s="45"/>
      <c r="U19" s="133"/>
      <c r="V19" s="58"/>
      <c r="W19" s="58"/>
      <c r="X19" s="45" t="s">
        <v>270</v>
      </c>
      <c r="Y19" s="58"/>
      <c r="Z19" s="58"/>
      <c r="AA19" s="58"/>
      <c r="AB19" s="58"/>
      <c r="AC19" s="58"/>
      <c r="AD19" s="58"/>
      <c r="AE19" s="58"/>
      <c r="AF19" s="58"/>
      <c r="AG19" s="58"/>
      <c r="AH19" s="58"/>
      <c r="AI19" s="58"/>
      <c r="AJ19" s="58"/>
      <c r="AK19" s="58"/>
      <c r="AL19" s="58"/>
      <c r="AM19" s="58"/>
      <c r="AN19" s="58"/>
      <c r="AO19" s="58"/>
      <c r="AP19" s="58"/>
      <c r="AQ19" s="58"/>
      <c r="AR19" s="58"/>
      <c r="AS19" s="179"/>
      <c r="AT19" s="179"/>
      <c r="AU19" s="179"/>
      <c r="AV19" s="58"/>
      <c r="AW19" s="58"/>
      <c r="AX19" s="58"/>
      <c r="AY19" s="129"/>
      <c r="AZ19" s="128"/>
      <c r="BA19" s="128"/>
      <c r="BB19" s="128"/>
      <c r="BC19" s="128"/>
      <c r="BD19" s="127"/>
      <c r="BE19" s="127"/>
    </row>
    <row r="20" spans="1:57" s="118" customFormat="1" ht="15.75" customHeight="1">
      <c r="A20" s="46"/>
      <c r="B20" s="52" t="s">
        <v>165</v>
      </c>
      <c r="C20" s="46"/>
      <c r="D20" s="46"/>
      <c r="E20" s="227"/>
      <c r="F20" s="227"/>
      <c r="G20" s="227"/>
      <c r="H20" s="227"/>
      <c r="I20" s="227"/>
      <c r="J20" s="227"/>
      <c r="K20" s="227"/>
      <c r="L20" s="227"/>
      <c r="M20" s="227"/>
      <c r="N20" s="227"/>
      <c r="O20" s="227"/>
      <c r="P20" s="227"/>
      <c r="Q20" s="45"/>
      <c r="U20" s="174"/>
      <c r="V20" s="134"/>
      <c r="W20" s="134"/>
      <c r="X20" s="193" t="s">
        <v>271</v>
      </c>
      <c r="Y20" s="134"/>
      <c r="Z20" s="134"/>
      <c r="AA20" s="134"/>
      <c r="AB20" s="134"/>
      <c r="AC20" s="134"/>
      <c r="AD20" s="134"/>
      <c r="AE20" s="134"/>
      <c r="AF20" s="134"/>
      <c r="AG20" s="134"/>
      <c r="AH20" s="134"/>
      <c r="AI20" s="134"/>
      <c r="AJ20" s="134"/>
      <c r="AK20" s="134"/>
      <c r="AL20" s="134"/>
      <c r="AM20" s="134"/>
      <c r="AN20" s="134"/>
      <c r="AO20" s="134"/>
      <c r="AP20" s="134"/>
      <c r="AQ20" s="134"/>
      <c r="AR20" s="134"/>
      <c r="AS20" s="180"/>
      <c r="AT20" s="180"/>
      <c r="AU20" s="180"/>
      <c r="AV20" s="134"/>
      <c r="AW20" s="134"/>
      <c r="AX20" s="134"/>
      <c r="AY20" s="135"/>
      <c r="AZ20" s="124"/>
      <c r="BA20" s="124"/>
      <c r="BB20" s="124"/>
      <c r="BC20" s="124"/>
      <c r="BD20" s="124"/>
      <c r="BE20" s="124"/>
    </row>
    <row r="21" spans="1:57" s="118" customFormat="1" ht="15.75" customHeight="1">
      <c r="A21" s="50"/>
      <c r="B21" s="63" t="s">
        <v>268</v>
      </c>
      <c r="C21" s="46"/>
      <c r="D21" s="46"/>
      <c r="E21" s="227"/>
      <c r="F21" s="227"/>
      <c r="G21" s="227"/>
      <c r="H21" s="227"/>
      <c r="I21" s="227"/>
      <c r="J21" s="227"/>
      <c r="K21" s="227"/>
      <c r="L21" s="227"/>
      <c r="M21" s="227"/>
      <c r="N21" s="227"/>
      <c r="O21" s="227"/>
      <c r="P21" s="227"/>
      <c r="Q21" s="45"/>
      <c r="R21" s="45"/>
      <c r="S21" s="45"/>
      <c r="T21" s="45"/>
      <c r="U21" s="58"/>
      <c r="V21" s="58"/>
      <c r="W21" s="61"/>
      <c r="X21" s="62"/>
      <c r="Y21" s="48"/>
      <c r="Z21" s="48"/>
      <c r="AA21" s="48"/>
      <c r="AB21" s="48"/>
      <c r="AC21" s="48"/>
      <c r="AD21" s="48"/>
      <c r="AE21" s="48"/>
      <c r="AF21" s="48"/>
      <c r="AG21" s="48"/>
      <c r="AH21" s="48"/>
      <c r="AI21" s="48"/>
      <c r="AJ21" s="48"/>
      <c r="AK21" s="48"/>
      <c r="AL21" s="48"/>
      <c r="AM21" s="50"/>
      <c r="AN21" s="50"/>
      <c r="AO21" s="50"/>
      <c r="AP21" s="50"/>
      <c r="AQ21" s="50"/>
      <c r="AR21" s="50"/>
      <c r="AS21" s="181"/>
      <c r="AT21" s="181"/>
      <c r="AU21" s="181"/>
      <c r="AV21" s="50"/>
      <c r="AW21" s="50"/>
      <c r="AX21" s="198"/>
      <c r="AY21" s="58"/>
    </row>
    <row r="22" spans="1:57" s="118" customFormat="1" ht="15.75" thickBot="1">
      <c r="A22" s="45"/>
      <c r="B22" s="64"/>
      <c r="C22" s="64"/>
      <c r="D22" s="64"/>
      <c r="E22" s="64"/>
      <c r="F22" s="64"/>
      <c r="G22" s="64"/>
      <c r="H22" s="64"/>
      <c r="I22" s="64"/>
      <c r="J22" s="64"/>
      <c r="K22" s="64"/>
      <c r="L22" s="64"/>
      <c r="M22" s="64"/>
      <c r="N22" s="64"/>
      <c r="O22" s="65"/>
      <c r="P22" s="65"/>
      <c r="Q22" s="65"/>
      <c r="R22" s="65"/>
      <c r="S22" s="65"/>
      <c r="T22" s="65"/>
      <c r="U22" s="65"/>
      <c r="V22" s="65"/>
      <c r="W22" s="65"/>
      <c r="X22" s="66"/>
      <c r="Y22" s="66"/>
      <c r="Z22" s="66"/>
      <c r="AA22" s="66"/>
      <c r="AB22" s="67"/>
      <c r="AC22" s="67"/>
      <c r="AD22" s="67"/>
      <c r="AE22" s="67"/>
      <c r="AF22" s="67"/>
      <c r="AG22" s="67"/>
      <c r="AH22" s="67"/>
      <c r="AI22" s="67"/>
      <c r="AJ22" s="67"/>
      <c r="AK22" s="67"/>
      <c r="AL22" s="64"/>
      <c r="AM22" s="64"/>
      <c r="AN22" s="64"/>
      <c r="AO22" s="64"/>
      <c r="AP22" s="64"/>
      <c r="AQ22" s="64"/>
      <c r="AR22" s="64"/>
      <c r="AS22" s="182"/>
      <c r="AT22" s="182"/>
      <c r="AU22" s="182"/>
      <c r="AV22" s="64"/>
      <c r="AW22" s="64"/>
      <c r="AX22" s="64"/>
      <c r="AY22" s="45"/>
    </row>
    <row r="23" spans="1:57" ht="78" customHeight="1" thickTop="1" thickBot="1">
      <c r="A23" s="68" t="s">
        <v>73</v>
      </c>
      <c r="B23" s="69" t="s">
        <v>166</v>
      </c>
      <c r="C23" s="239" t="s">
        <v>148</v>
      </c>
      <c r="D23" s="240"/>
      <c r="E23" s="240"/>
      <c r="F23" s="240"/>
      <c r="G23" s="241"/>
      <c r="H23" s="70" t="s">
        <v>74</v>
      </c>
      <c r="I23" s="71" t="s">
        <v>80</v>
      </c>
      <c r="J23" s="233" t="s">
        <v>75</v>
      </c>
      <c r="K23" s="234"/>
      <c r="L23" s="72" t="s">
        <v>78</v>
      </c>
      <c r="M23" s="75" t="s">
        <v>150</v>
      </c>
      <c r="N23" s="73" t="s">
        <v>206</v>
      </c>
      <c r="O23" s="236" t="s">
        <v>81</v>
      </c>
      <c r="P23" s="237"/>
      <c r="Q23" s="238"/>
      <c r="R23" s="74" t="s">
        <v>212</v>
      </c>
      <c r="S23" s="69" t="s">
        <v>157</v>
      </c>
      <c r="T23" s="75" t="s">
        <v>159</v>
      </c>
      <c r="U23" s="120" t="s">
        <v>147</v>
      </c>
      <c r="V23" s="75" t="s">
        <v>147</v>
      </c>
      <c r="W23" s="76" t="s">
        <v>160</v>
      </c>
      <c r="X23" s="77" t="s">
        <v>10</v>
      </c>
      <c r="Y23" s="77" t="s">
        <v>201</v>
      </c>
      <c r="Z23" s="77" t="s">
        <v>202</v>
      </c>
      <c r="AA23" s="77" t="s">
        <v>203</v>
      </c>
      <c r="AB23" s="77" t="s">
        <v>86</v>
      </c>
      <c r="AC23" s="77" t="s">
        <v>87</v>
      </c>
      <c r="AD23" s="78" t="s">
        <v>84</v>
      </c>
      <c r="AE23" s="78" t="s">
        <v>154</v>
      </c>
      <c r="AF23" s="78" t="s">
        <v>155</v>
      </c>
      <c r="AG23" s="77" t="s">
        <v>88</v>
      </c>
      <c r="AH23" s="77" t="s">
        <v>89</v>
      </c>
      <c r="AI23" s="77" t="s">
        <v>90</v>
      </c>
      <c r="AJ23" s="79" t="s">
        <v>91</v>
      </c>
      <c r="AK23" s="79" t="s">
        <v>92</v>
      </c>
      <c r="AL23" s="79" t="s">
        <v>93</v>
      </c>
      <c r="AM23" s="79" t="s">
        <v>94</v>
      </c>
      <c r="AN23" s="80" t="s">
        <v>207</v>
      </c>
      <c r="AO23" s="85" t="s">
        <v>204</v>
      </c>
      <c r="AP23" s="85" t="s">
        <v>318</v>
      </c>
      <c r="AQ23" s="116" t="s">
        <v>216</v>
      </c>
      <c r="AR23" s="81" t="s">
        <v>222</v>
      </c>
      <c r="AS23" s="183" t="s">
        <v>288</v>
      </c>
      <c r="AT23" s="183" t="s">
        <v>289</v>
      </c>
      <c r="AU23" s="183" t="s">
        <v>287</v>
      </c>
      <c r="AV23" s="81" t="s">
        <v>280</v>
      </c>
      <c r="AW23" s="203" t="s">
        <v>319</v>
      </c>
      <c r="AX23" s="82" t="s">
        <v>43</v>
      </c>
      <c r="AY23" s="83" t="s">
        <v>209</v>
      </c>
    </row>
    <row r="24" spans="1:57" ht="15.75" thickBot="1">
      <c r="A24" s="98"/>
      <c r="B24" s="99">
        <f t="shared" ref="B24:B55" si="0">IF($F$8="OTHER 其他",$F$10,$F$8)</f>
        <v>0</v>
      </c>
      <c r="C24" s="216" t="s">
        <v>149</v>
      </c>
      <c r="D24" s="217"/>
      <c r="E24" s="217"/>
      <c r="F24" s="217"/>
      <c r="G24" s="218"/>
      <c r="H24" s="100" t="s">
        <v>76</v>
      </c>
      <c r="I24" s="101" t="s">
        <v>77</v>
      </c>
      <c r="J24" s="222" t="str">
        <f>H24&amp;" "&amp;I24</f>
        <v>Chan Tai Ming</v>
      </c>
      <c r="K24" s="222"/>
      <c r="L24" s="102" t="s">
        <v>79</v>
      </c>
      <c r="M24" s="102">
        <v>98765432</v>
      </c>
      <c r="N24" s="103" t="s">
        <v>152</v>
      </c>
      <c r="O24" s="104">
        <v>12</v>
      </c>
      <c r="P24" s="105">
        <v>12</v>
      </c>
      <c r="Q24" s="101">
        <v>1985</v>
      </c>
      <c r="R24" s="103" t="str">
        <f>O24&amp;"/"&amp;P24&amp;"/"&amp;Q24</f>
        <v>12/12/1985</v>
      </c>
      <c r="S24" s="103">
        <f>DATEDIF($R24,Key!$G$2,"Y")</f>
        <v>36</v>
      </c>
      <c r="T24" s="102">
        <f>VLOOKUP($S24,Key!$C$2:$D$125,2,FALSE)</f>
        <v>35</v>
      </c>
      <c r="U24" s="291" t="str">
        <f>IF(OR(N24="",Q24="",O24="",P24="" ),"",CONCATENATE(N24,T24))</f>
        <v>M35</v>
      </c>
      <c r="V24" s="102" t="str">
        <f>$N24&amp;$T24</f>
        <v>M35</v>
      </c>
      <c r="W24" s="106" t="e">
        <f>IF(#REF!="Y",1,0)</f>
        <v>#REF!</v>
      </c>
      <c r="X24" s="107">
        <f>VLOOKUP($V24,Key!$I$2:$Z$31,2,FALSE)</f>
        <v>0</v>
      </c>
      <c r="Y24" s="107">
        <f>VLOOKUP($V24,Key!$I$2:$Z$31,3,FALSE)</f>
        <v>0</v>
      </c>
      <c r="Z24" s="107">
        <f>VLOOKUP($V24,Key!$I$2:$Z$31,4,FALSE)</f>
        <v>0</v>
      </c>
      <c r="AA24" s="107">
        <v>1</v>
      </c>
      <c r="AB24" s="107">
        <f>VLOOKUP($V24,Key!$I$2:$Z$31,6,FALSE)</f>
        <v>0</v>
      </c>
      <c r="AC24" s="107">
        <f>VLOOKUP($V24,Key!$I$2:$Z$31,7,FALSE)</f>
        <v>0</v>
      </c>
      <c r="AD24" s="108">
        <f>VLOOKUP($V24,Key!$I$2:$Z$31,8,FALSE)</f>
        <v>0</v>
      </c>
      <c r="AE24" s="108">
        <f>VLOOKUP($V24,Key!$I$2:$Z$31,9,FALSE)</f>
        <v>0</v>
      </c>
      <c r="AF24" s="108">
        <f>VLOOKUP($V24,Key!$I$2:$Z$31,10,FALSE)</f>
        <v>0</v>
      </c>
      <c r="AG24" s="107">
        <f>VLOOKUP($V24,Key!$I$2:$Z$31,11,FALSE)</f>
        <v>0</v>
      </c>
      <c r="AH24" s="107">
        <f>VLOOKUP($V24,Key!$I$2:$Z$31,12,FALSE)</f>
        <v>0</v>
      </c>
      <c r="AI24" s="107">
        <f>VLOOKUP($V24,Key!$I$2:$Z$31,13,FALSE)</f>
        <v>0</v>
      </c>
      <c r="AJ24" s="107">
        <f>VLOOKUP($V24,Key!$I$2:$Z$31,14,FALSE)</f>
        <v>0</v>
      </c>
      <c r="AK24" s="107">
        <f>VLOOKUP($V24,Key!$I$2:$Z$31,15,FALSE)</f>
        <v>0</v>
      </c>
      <c r="AL24" s="107">
        <v>1</v>
      </c>
      <c r="AM24" s="107">
        <f>VLOOKUP($V24,Key!$I$2:$Z$31,17,FALSE)</f>
        <v>0</v>
      </c>
      <c r="AN24" s="109">
        <f t="shared" ref="AN24:AN55" si="1">SUM($X24:$AK24)</f>
        <v>1</v>
      </c>
      <c r="AO24" s="109">
        <f>$AN24*80</f>
        <v>80</v>
      </c>
      <c r="AP24" s="109">
        <v>1</v>
      </c>
      <c r="AQ24" s="111">
        <f>IF(AND($H24="",$L24=""),"0",Key!$G$8)</f>
        <v>150</v>
      </c>
      <c r="AR24" s="111">
        <f>$AN24*Key!$G$12</f>
        <v>100</v>
      </c>
      <c r="AS24" s="109">
        <v>0</v>
      </c>
      <c r="AT24" s="109">
        <v>0</v>
      </c>
      <c r="AU24" s="109">
        <f>$AS24+$AT24</f>
        <v>0</v>
      </c>
      <c r="AV24" s="175">
        <f>$AU24*25</f>
        <v>0</v>
      </c>
      <c r="AW24" s="204">
        <f>AP24*Key!$G$5</f>
        <v>400</v>
      </c>
      <c r="AX24" s="110" t="s">
        <v>156</v>
      </c>
      <c r="AY24" s="176">
        <f>SUM($AQ24:$AR24,$AV24,AW24)</f>
        <v>650</v>
      </c>
    </row>
    <row r="25" spans="1:57" ht="15" customHeight="1" thickBot="1">
      <c r="A25" s="21">
        <v>1</v>
      </c>
      <c r="B25" s="143">
        <f t="shared" si="0"/>
        <v>0</v>
      </c>
      <c r="C25" s="219"/>
      <c r="D25" s="220"/>
      <c r="E25" s="220"/>
      <c r="F25" s="220"/>
      <c r="G25" s="221"/>
      <c r="H25" s="141"/>
      <c r="I25" s="142"/>
      <c r="J25" s="212" t="str">
        <f>CONCATENATE(H25," ",I25)</f>
        <v xml:space="preserve"> </v>
      </c>
      <c r="K25" s="212"/>
      <c r="L25" s="144"/>
      <c r="M25" s="144"/>
      <c r="N25" s="144"/>
      <c r="O25" s="144"/>
      <c r="P25" s="142"/>
      <c r="Q25" s="142"/>
      <c r="R25" s="28" t="str">
        <f>$O25&amp;"/"&amp;$P25&amp;"/"&amp;$Q25</f>
        <v>//</v>
      </c>
      <c r="S25" s="27" t="e">
        <f>DATEDIF($R25,Key!$G$2,"Y")</f>
        <v>#VALUE!</v>
      </c>
      <c r="T25" s="29" t="e">
        <f>VLOOKUP($S25,Key!$C$2:$D$125,2,FALSE)</f>
        <v>#VALUE!</v>
      </c>
      <c r="U25" s="290" t="str">
        <f>IF(OR(N25="",Q25="",O25="",P25="" ),"",CONCATENATE(N25,T25))</f>
        <v/>
      </c>
      <c r="V25" s="146" t="str">
        <f>IF(ISERROR($N25&amp;$T25)," ",$N25&amp;$T25)</f>
        <v xml:space="preserve"> </v>
      </c>
      <c r="W25" s="30" t="e">
        <f>IF(#REF!="Y",1,0)</f>
        <v>#REF!</v>
      </c>
      <c r="X25" s="147"/>
      <c r="Y25" s="147"/>
      <c r="Z25" s="147"/>
      <c r="AA25" s="147"/>
      <c r="AB25" s="147"/>
      <c r="AC25" s="147"/>
      <c r="AD25" s="148"/>
      <c r="AE25" s="148"/>
      <c r="AF25" s="148"/>
      <c r="AG25" s="147"/>
      <c r="AH25" s="147"/>
      <c r="AI25" s="147"/>
      <c r="AJ25" s="147"/>
      <c r="AK25" s="147"/>
      <c r="AL25" s="147"/>
      <c r="AM25" s="147"/>
      <c r="AN25" s="244">
        <f>SUM($X25:$AK25)</f>
        <v>0</v>
      </c>
      <c r="AO25" s="244">
        <f t="shared" ref="AO25:AO88" si="2">$AN25*80</f>
        <v>0</v>
      </c>
      <c r="AP25" s="205"/>
      <c r="AQ25" s="115">
        <f>IF(AND($H25="",$I25="",$L25=""),Key!$G$9,Key!$G$8)</f>
        <v>0</v>
      </c>
      <c r="AR25" s="111">
        <f>$AN25*Key!$G$12</f>
        <v>0</v>
      </c>
      <c r="AS25" s="190"/>
      <c r="AT25" s="190"/>
      <c r="AU25" s="192">
        <f t="shared" ref="AU25:AU88" si="3">$AS25+$AT25</f>
        <v>0</v>
      </c>
      <c r="AV25" s="175">
        <f t="shared" ref="AV25:AV88" si="4">$AU25*25</f>
        <v>0</v>
      </c>
      <c r="AW25" s="204">
        <f>AP25*Key!$G$5</f>
        <v>0</v>
      </c>
      <c r="AX25" s="144"/>
      <c r="AY25" s="176">
        <f t="shared" ref="AY25:AY88" si="5">SUM($AQ25:$AR25,$AV25,AW25)</f>
        <v>0</v>
      </c>
    </row>
    <row r="26" spans="1:57" ht="14.25" customHeight="1" thickBot="1">
      <c r="A26" s="20">
        <v>2</v>
      </c>
      <c r="B26" s="84">
        <f t="shared" si="0"/>
        <v>0</v>
      </c>
      <c r="C26" s="213"/>
      <c r="D26" s="214"/>
      <c r="E26" s="214"/>
      <c r="F26" s="214"/>
      <c r="G26" s="215"/>
      <c r="H26" s="149"/>
      <c r="I26" s="142"/>
      <c r="J26" s="212" t="str">
        <f t="shared" ref="J26:J89" si="6">CONCATENATE(H26," ",I26)</f>
        <v xml:space="preserve"> </v>
      </c>
      <c r="K26" s="212"/>
      <c r="L26" s="150"/>
      <c r="M26" s="150"/>
      <c r="N26" s="150"/>
      <c r="O26" s="144"/>
      <c r="P26" s="149"/>
      <c r="Q26" s="149"/>
      <c r="R26" s="150" t="str">
        <f>$O26&amp;"/"&amp;$P26&amp;"/"&amp;$Q26</f>
        <v>//</v>
      </c>
      <c r="S26" s="27" t="e">
        <f>DATEDIF($R26,Key!$G$2,"Y")</f>
        <v>#VALUE!</v>
      </c>
      <c r="T26" s="150" t="e">
        <f>VLOOKUP($S26,Key!$C$2:$D$125,2,FALSE)</f>
        <v>#VALUE!</v>
      </c>
      <c r="U26" s="290" t="str">
        <f t="shared" ref="U26:U89" si="7">IF(OR(N26="",Q26="",O26="",P26="" ),"",CONCATENATE(N26,T26))</f>
        <v/>
      </c>
      <c r="V26" s="151" t="str">
        <f>IF(ISERROR($N26&amp;$T26)," ",$N26&amp;$T26)</f>
        <v xml:space="preserve"> </v>
      </c>
      <c r="W26" s="152" t="e">
        <f>IF(#REF!="Y",1,0)</f>
        <v>#REF!</v>
      </c>
      <c r="X26" s="147"/>
      <c r="Y26" s="147"/>
      <c r="Z26" s="147"/>
      <c r="AA26" s="147"/>
      <c r="AB26" s="147"/>
      <c r="AC26" s="147"/>
      <c r="AD26" s="148"/>
      <c r="AE26" s="148"/>
      <c r="AF26" s="148"/>
      <c r="AG26" s="147"/>
      <c r="AH26" s="147"/>
      <c r="AI26" s="147"/>
      <c r="AJ26" s="147"/>
      <c r="AK26" s="147"/>
      <c r="AL26" s="147"/>
      <c r="AM26" s="147"/>
      <c r="AN26" s="196">
        <f t="shared" si="1"/>
        <v>0</v>
      </c>
      <c r="AO26" s="196">
        <f t="shared" si="2"/>
        <v>0</v>
      </c>
      <c r="AP26" s="205"/>
      <c r="AQ26" s="115">
        <f>IF(AND($H26="",$I26="",$L26=""),Key!$G$9,Key!$G$8)</f>
        <v>0</v>
      </c>
      <c r="AR26" s="111">
        <f>$AN26*Key!$G$12</f>
        <v>0</v>
      </c>
      <c r="AS26" s="190"/>
      <c r="AT26" s="190"/>
      <c r="AU26" s="192">
        <f t="shared" si="3"/>
        <v>0</v>
      </c>
      <c r="AV26" s="175">
        <f t="shared" si="4"/>
        <v>0</v>
      </c>
      <c r="AW26" s="204">
        <f>AP26*Key!$G$5</f>
        <v>0</v>
      </c>
      <c r="AX26" s="150"/>
      <c r="AY26" s="176">
        <f t="shared" si="5"/>
        <v>0</v>
      </c>
    </row>
    <row r="27" spans="1:57" ht="15" customHeight="1" thickBot="1">
      <c r="A27" s="22">
        <v>3</v>
      </c>
      <c r="B27" s="84">
        <f t="shared" si="0"/>
        <v>0</v>
      </c>
      <c r="C27" s="213"/>
      <c r="D27" s="214"/>
      <c r="E27" s="214"/>
      <c r="F27" s="214"/>
      <c r="G27" s="215"/>
      <c r="H27" s="149"/>
      <c r="I27" s="142"/>
      <c r="J27" s="212" t="str">
        <f t="shared" si="6"/>
        <v xml:space="preserve"> </v>
      </c>
      <c r="K27" s="212"/>
      <c r="L27" s="153"/>
      <c r="M27" s="145"/>
      <c r="N27" s="154"/>
      <c r="O27" s="144"/>
      <c r="P27" s="149"/>
      <c r="Q27" s="149"/>
      <c r="R27" s="150" t="str">
        <f>$O27&amp;"/"&amp;$P27&amp;"/"&amp;$Q27</f>
        <v>//</v>
      </c>
      <c r="S27" s="27" t="e">
        <f>DATEDIF($R27,Key!$G$2,"Y")</f>
        <v>#VALUE!</v>
      </c>
      <c r="T27" s="150" t="e">
        <f>VLOOKUP($S27,Key!$C$2:$D$125,2,FALSE)</f>
        <v>#VALUE!</v>
      </c>
      <c r="U27" s="290" t="str">
        <f t="shared" si="7"/>
        <v/>
      </c>
      <c r="V27" s="151" t="str">
        <f>IF(ISERROR($N27&amp;$T27)," ",$N27&amp;$T27)</f>
        <v xml:space="preserve"> </v>
      </c>
      <c r="W27" s="155" t="e">
        <f>IF(#REF!="Y",1,0)</f>
        <v>#REF!</v>
      </c>
      <c r="X27" s="147"/>
      <c r="Y27" s="147"/>
      <c r="Z27" s="147"/>
      <c r="AA27" s="147"/>
      <c r="AB27" s="147"/>
      <c r="AC27" s="147"/>
      <c r="AD27" s="148"/>
      <c r="AE27" s="148"/>
      <c r="AF27" s="148"/>
      <c r="AG27" s="147"/>
      <c r="AH27" s="147"/>
      <c r="AI27" s="147"/>
      <c r="AJ27" s="147"/>
      <c r="AK27" s="147"/>
      <c r="AL27" s="147"/>
      <c r="AM27" s="147"/>
      <c r="AN27" s="196">
        <f t="shared" si="1"/>
        <v>0</v>
      </c>
      <c r="AO27" s="196">
        <f t="shared" si="2"/>
        <v>0</v>
      </c>
      <c r="AP27" s="205"/>
      <c r="AQ27" s="115">
        <f>IF(AND($H27="",$I27="",$L27=""),Key!$G$9,Key!$G$8)</f>
        <v>0</v>
      </c>
      <c r="AR27" s="111">
        <f>$AN27*Key!$G$12</f>
        <v>0</v>
      </c>
      <c r="AS27" s="190"/>
      <c r="AT27" s="190"/>
      <c r="AU27" s="192">
        <f t="shared" si="3"/>
        <v>0</v>
      </c>
      <c r="AV27" s="175">
        <f t="shared" si="4"/>
        <v>0</v>
      </c>
      <c r="AW27" s="204">
        <f>AP27*Key!$G$5</f>
        <v>0</v>
      </c>
      <c r="AX27" s="150"/>
      <c r="AY27" s="176">
        <f t="shared" si="5"/>
        <v>0</v>
      </c>
    </row>
    <row r="28" spans="1:57" ht="15" customHeight="1" thickBot="1">
      <c r="A28" s="22">
        <v>4</v>
      </c>
      <c r="B28" s="84">
        <f t="shared" si="0"/>
        <v>0</v>
      </c>
      <c r="C28" s="213"/>
      <c r="D28" s="214"/>
      <c r="E28" s="214"/>
      <c r="F28" s="214"/>
      <c r="G28" s="215"/>
      <c r="H28" s="149"/>
      <c r="I28" s="142"/>
      <c r="J28" s="212" t="str">
        <f t="shared" si="6"/>
        <v xml:space="preserve"> </v>
      </c>
      <c r="K28" s="212"/>
      <c r="L28" s="149"/>
      <c r="M28" s="149"/>
      <c r="N28" s="150"/>
      <c r="O28" s="144"/>
      <c r="P28" s="149"/>
      <c r="Q28" s="149"/>
      <c r="R28" s="156" t="str">
        <f t="shared" ref="R28:R91" si="8">$O28&amp;"/"&amp;$P28&amp;"/"&amp;$Q28</f>
        <v>//</v>
      </c>
      <c r="S28" s="27" t="e">
        <f>DATEDIF($R28,Key!$G$2,"Y")</f>
        <v>#VALUE!</v>
      </c>
      <c r="T28" s="156" t="e">
        <f>VLOOKUP($S28,Key!$C$2:$D$125,2,FALSE)</f>
        <v>#VALUE!</v>
      </c>
      <c r="U28" s="290" t="str">
        <f t="shared" si="7"/>
        <v/>
      </c>
      <c r="V28" s="151" t="str">
        <f>IF(ISERROR($N28&amp;$T28)," ",$N28&amp;$T28)</f>
        <v xml:space="preserve"> </v>
      </c>
      <c r="W28" s="152" t="e">
        <f>IF(#REF!="Y",1,0)</f>
        <v>#REF!</v>
      </c>
      <c r="X28" s="147"/>
      <c r="Y28" s="147"/>
      <c r="Z28" s="147"/>
      <c r="AA28" s="147"/>
      <c r="AB28" s="147"/>
      <c r="AC28" s="147"/>
      <c r="AD28" s="148"/>
      <c r="AE28" s="148"/>
      <c r="AF28" s="148"/>
      <c r="AG28" s="147"/>
      <c r="AH28" s="147"/>
      <c r="AI28" s="147"/>
      <c r="AJ28" s="147"/>
      <c r="AK28" s="147"/>
      <c r="AL28" s="147"/>
      <c r="AM28" s="147"/>
      <c r="AN28" s="196">
        <f t="shared" si="1"/>
        <v>0</v>
      </c>
      <c r="AO28" s="196">
        <f t="shared" si="2"/>
        <v>0</v>
      </c>
      <c r="AP28" s="205"/>
      <c r="AQ28" s="115">
        <f>IF(AND($H28="",$I28="",$L28=""),Key!$G$9,Key!$G$8)</f>
        <v>0</v>
      </c>
      <c r="AR28" s="111">
        <f>$AN28*Key!$G$12</f>
        <v>0</v>
      </c>
      <c r="AS28" s="190"/>
      <c r="AT28" s="190"/>
      <c r="AU28" s="192">
        <f t="shared" si="3"/>
        <v>0</v>
      </c>
      <c r="AV28" s="175">
        <f t="shared" si="4"/>
        <v>0</v>
      </c>
      <c r="AW28" s="204">
        <f>AP28*Key!$G$5</f>
        <v>0</v>
      </c>
      <c r="AX28" s="150"/>
      <c r="AY28" s="176">
        <f t="shared" si="5"/>
        <v>0</v>
      </c>
    </row>
    <row r="29" spans="1:57" ht="15" customHeight="1" thickBot="1">
      <c r="A29" s="22">
        <v>5</v>
      </c>
      <c r="B29" s="84">
        <f t="shared" si="0"/>
        <v>0</v>
      </c>
      <c r="C29" s="213"/>
      <c r="D29" s="214"/>
      <c r="E29" s="214"/>
      <c r="F29" s="214"/>
      <c r="G29" s="215"/>
      <c r="H29" s="149"/>
      <c r="I29" s="142"/>
      <c r="J29" s="212" t="str">
        <f t="shared" si="6"/>
        <v xml:space="preserve"> </v>
      </c>
      <c r="K29" s="212"/>
      <c r="L29" s="149"/>
      <c r="M29" s="149"/>
      <c r="N29" s="150"/>
      <c r="O29" s="144"/>
      <c r="P29" s="149"/>
      <c r="Q29" s="149"/>
      <c r="R29" s="156" t="str">
        <f t="shared" si="8"/>
        <v>//</v>
      </c>
      <c r="S29" s="27" t="e">
        <f>DATEDIF($R29,Key!$G$2,"Y")</f>
        <v>#VALUE!</v>
      </c>
      <c r="T29" s="156" t="e">
        <f>VLOOKUP($S29,Key!$C$2:$D$125,2,FALSE)</f>
        <v>#VALUE!</v>
      </c>
      <c r="U29" s="290" t="str">
        <f t="shared" si="7"/>
        <v/>
      </c>
      <c r="V29" s="151" t="str">
        <f>IF(ISERROR($N29&amp;$T29)," ",$N29&amp;$T29)</f>
        <v xml:space="preserve"> </v>
      </c>
      <c r="W29" s="155" t="e">
        <f>IF(#REF!="Y",1,0)</f>
        <v>#REF!</v>
      </c>
      <c r="X29" s="147"/>
      <c r="Y29" s="147"/>
      <c r="Z29" s="147"/>
      <c r="AA29" s="147"/>
      <c r="AB29" s="147"/>
      <c r="AC29" s="147"/>
      <c r="AD29" s="148"/>
      <c r="AE29" s="148"/>
      <c r="AF29" s="148"/>
      <c r="AG29" s="147"/>
      <c r="AH29" s="147"/>
      <c r="AI29" s="147"/>
      <c r="AJ29" s="147"/>
      <c r="AK29" s="147"/>
      <c r="AL29" s="147"/>
      <c r="AM29" s="147"/>
      <c r="AN29" s="196">
        <f t="shared" si="1"/>
        <v>0</v>
      </c>
      <c r="AO29" s="196">
        <f t="shared" si="2"/>
        <v>0</v>
      </c>
      <c r="AP29" s="205"/>
      <c r="AQ29" s="115">
        <f>IF(AND($H29="",$I29="",$L29=""),Key!$G$9,Key!$G$8)</f>
        <v>0</v>
      </c>
      <c r="AR29" s="111">
        <f>$AN29*Key!$G$12</f>
        <v>0</v>
      </c>
      <c r="AS29" s="190"/>
      <c r="AT29" s="190"/>
      <c r="AU29" s="192">
        <f t="shared" si="3"/>
        <v>0</v>
      </c>
      <c r="AV29" s="175">
        <f t="shared" si="4"/>
        <v>0</v>
      </c>
      <c r="AW29" s="204">
        <f>AP29*Key!$G$5</f>
        <v>0</v>
      </c>
      <c r="AX29" s="150"/>
      <c r="AY29" s="176">
        <f t="shared" si="5"/>
        <v>0</v>
      </c>
    </row>
    <row r="30" spans="1:57" ht="15" customHeight="1" thickBot="1">
      <c r="A30" s="22">
        <v>6</v>
      </c>
      <c r="B30" s="84">
        <f t="shared" si="0"/>
        <v>0</v>
      </c>
      <c r="C30" s="213"/>
      <c r="D30" s="214"/>
      <c r="E30" s="214"/>
      <c r="F30" s="214"/>
      <c r="G30" s="215"/>
      <c r="H30" s="149"/>
      <c r="I30" s="142"/>
      <c r="J30" s="212" t="str">
        <f t="shared" si="6"/>
        <v xml:space="preserve"> </v>
      </c>
      <c r="K30" s="212"/>
      <c r="L30" s="149"/>
      <c r="M30" s="149"/>
      <c r="N30" s="150"/>
      <c r="O30" s="144"/>
      <c r="P30" s="149"/>
      <c r="Q30" s="149"/>
      <c r="R30" s="156" t="str">
        <f t="shared" si="8"/>
        <v>//</v>
      </c>
      <c r="S30" s="27" t="e">
        <f>DATEDIF($R30,Key!$G$2,"Y")</f>
        <v>#VALUE!</v>
      </c>
      <c r="T30" s="156" t="e">
        <f>VLOOKUP($S30,Key!$C$2:$D$125,2,FALSE)</f>
        <v>#VALUE!</v>
      </c>
      <c r="U30" s="290" t="str">
        <f t="shared" si="7"/>
        <v/>
      </c>
      <c r="V30" s="151" t="str">
        <f>IF(ISERROR($N30&amp;$T30)," ",$N30&amp;$T30)</f>
        <v xml:space="preserve"> </v>
      </c>
      <c r="W30" s="152" t="e">
        <f>IF(#REF!="Y",1,0)</f>
        <v>#REF!</v>
      </c>
      <c r="X30" s="147"/>
      <c r="Y30" s="147"/>
      <c r="Z30" s="147"/>
      <c r="AA30" s="147"/>
      <c r="AB30" s="147"/>
      <c r="AC30" s="147"/>
      <c r="AD30" s="148"/>
      <c r="AE30" s="148"/>
      <c r="AF30" s="148"/>
      <c r="AG30" s="147"/>
      <c r="AH30" s="147"/>
      <c r="AI30" s="147"/>
      <c r="AJ30" s="147"/>
      <c r="AK30" s="147"/>
      <c r="AL30" s="147"/>
      <c r="AM30" s="147"/>
      <c r="AN30" s="196">
        <f t="shared" si="1"/>
        <v>0</v>
      </c>
      <c r="AO30" s="196">
        <f t="shared" si="2"/>
        <v>0</v>
      </c>
      <c r="AP30" s="205"/>
      <c r="AQ30" s="115">
        <f>IF(AND($H30="",$I30="",$L30=""),Key!$G$9,Key!$G$8)</f>
        <v>0</v>
      </c>
      <c r="AR30" s="111">
        <f>$AN30*Key!$G$12</f>
        <v>0</v>
      </c>
      <c r="AS30" s="190"/>
      <c r="AT30" s="190"/>
      <c r="AU30" s="192">
        <f t="shared" si="3"/>
        <v>0</v>
      </c>
      <c r="AV30" s="175">
        <f t="shared" si="4"/>
        <v>0</v>
      </c>
      <c r="AW30" s="204">
        <f>AP30*Key!$G$5</f>
        <v>0</v>
      </c>
      <c r="AX30" s="150"/>
      <c r="AY30" s="176">
        <f t="shared" si="5"/>
        <v>0</v>
      </c>
    </row>
    <row r="31" spans="1:57" ht="15" customHeight="1" thickBot="1">
      <c r="A31" s="22">
        <v>7</v>
      </c>
      <c r="B31" s="84">
        <f t="shared" si="0"/>
        <v>0</v>
      </c>
      <c r="C31" s="213"/>
      <c r="D31" s="214"/>
      <c r="E31" s="214"/>
      <c r="F31" s="214"/>
      <c r="G31" s="215"/>
      <c r="H31" s="149"/>
      <c r="I31" s="142"/>
      <c r="J31" s="212" t="str">
        <f t="shared" si="6"/>
        <v xml:space="preserve"> </v>
      </c>
      <c r="K31" s="212"/>
      <c r="L31" s="149"/>
      <c r="M31" s="149"/>
      <c r="N31" s="150"/>
      <c r="O31" s="144"/>
      <c r="P31" s="149"/>
      <c r="Q31" s="149"/>
      <c r="R31" s="156" t="str">
        <f t="shared" si="8"/>
        <v>//</v>
      </c>
      <c r="S31" s="27" t="e">
        <f>DATEDIF($R31,Key!$G$2,"Y")</f>
        <v>#VALUE!</v>
      </c>
      <c r="T31" s="156" t="e">
        <f>VLOOKUP($S31,Key!$C$2:$D$125,2,FALSE)</f>
        <v>#VALUE!</v>
      </c>
      <c r="U31" s="290" t="str">
        <f t="shared" si="7"/>
        <v/>
      </c>
      <c r="V31" s="151" t="str">
        <f>IF(ISERROR($N31&amp;$T31)," ",$N31&amp;$T31)</f>
        <v xml:space="preserve"> </v>
      </c>
      <c r="W31" s="155" t="e">
        <f>IF(#REF!="Y",1,0)</f>
        <v>#REF!</v>
      </c>
      <c r="X31" s="147"/>
      <c r="Y31" s="147"/>
      <c r="Z31" s="147"/>
      <c r="AA31" s="147"/>
      <c r="AB31" s="147"/>
      <c r="AC31" s="147"/>
      <c r="AD31" s="148"/>
      <c r="AE31" s="148"/>
      <c r="AF31" s="148"/>
      <c r="AG31" s="147"/>
      <c r="AH31" s="147"/>
      <c r="AI31" s="147"/>
      <c r="AJ31" s="147"/>
      <c r="AK31" s="147"/>
      <c r="AL31" s="147"/>
      <c r="AM31" s="147"/>
      <c r="AN31" s="196">
        <f t="shared" si="1"/>
        <v>0</v>
      </c>
      <c r="AO31" s="196">
        <f t="shared" si="2"/>
        <v>0</v>
      </c>
      <c r="AP31" s="205"/>
      <c r="AQ31" s="115">
        <f>IF(AND($H31="",$I31="",$L31=""),Key!$G$9,Key!$G$8)</f>
        <v>0</v>
      </c>
      <c r="AR31" s="111">
        <f>$AN31*Key!$G$12</f>
        <v>0</v>
      </c>
      <c r="AS31" s="190"/>
      <c r="AT31" s="190"/>
      <c r="AU31" s="192">
        <f t="shared" si="3"/>
        <v>0</v>
      </c>
      <c r="AV31" s="175">
        <f t="shared" si="4"/>
        <v>0</v>
      </c>
      <c r="AW31" s="204">
        <f>AP31*Key!$G$5</f>
        <v>0</v>
      </c>
      <c r="AX31" s="150"/>
      <c r="AY31" s="176">
        <f t="shared" si="5"/>
        <v>0</v>
      </c>
    </row>
    <row r="32" spans="1:57" ht="15" customHeight="1" thickBot="1">
      <c r="A32" s="22">
        <v>8</v>
      </c>
      <c r="B32" s="84">
        <f t="shared" si="0"/>
        <v>0</v>
      </c>
      <c r="C32" s="213"/>
      <c r="D32" s="214"/>
      <c r="E32" s="214"/>
      <c r="F32" s="214"/>
      <c r="G32" s="215"/>
      <c r="H32" s="149"/>
      <c r="I32" s="142"/>
      <c r="J32" s="212" t="str">
        <f t="shared" si="6"/>
        <v xml:space="preserve"> </v>
      </c>
      <c r="K32" s="212"/>
      <c r="L32" s="149"/>
      <c r="M32" s="149"/>
      <c r="N32" s="150"/>
      <c r="O32" s="144"/>
      <c r="P32" s="149"/>
      <c r="Q32" s="149"/>
      <c r="R32" s="156" t="str">
        <f t="shared" si="8"/>
        <v>//</v>
      </c>
      <c r="S32" s="27" t="e">
        <f>DATEDIF($R32,Key!$G$2,"Y")</f>
        <v>#VALUE!</v>
      </c>
      <c r="T32" s="156" t="e">
        <f>VLOOKUP($S32,Key!$C$2:$D$125,2,FALSE)</f>
        <v>#VALUE!</v>
      </c>
      <c r="U32" s="290" t="str">
        <f t="shared" si="7"/>
        <v/>
      </c>
      <c r="V32" s="151" t="str">
        <f>IF(ISERROR($N32&amp;$T32)," ",$N32&amp;$T32)</f>
        <v xml:space="preserve"> </v>
      </c>
      <c r="W32" s="152" t="e">
        <f>IF(#REF!="Y",1,0)</f>
        <v>#REF!</v>
      </c>
      <c r="X32" s="147"/>
      <c r="Y32" s="147"/>
      <c r="Z32" s="147"/>
      <c r="AA32" s="147"/>
      <c r="AB32" s="147"/>
      <c r="AC32" s="147"/>
      <c r="AD32" s="148"/>
      <c r="AE32" s="148"/>
      <c r="AF32" s="148"/>
      <c r="AG32" s="147"/>
      <c r="AH32" s="147"/>
      <c r="AI32" s="147"/>
      <c r="AJ32" s="147"/>
      <c r="AK32" s="147"/>
      <c r="AL32" s="147"/>
      <c r="AM32" s="147"/>
      <c r="AN32" s="196">
        <f t="shared" si="1"/>
        <v>0</v>
      </c>
      <c r="AO32" s="196">
        <f t="shared" si="2"/>
        <v>0</v>
      </c>
      <c r="AP32" s="205"/>
      <c r="AQ32" s="115">
        <f>IF(AND($H32="",$I32="",$L32=""),Key!$G$9,Key!$G$8)</f>
        <v>0</v>
      </c>
      <c r="AR32" s="111">
        <f>$AN32*Key!$G$12</f>
        <v>0</v>
      </c>
      <c r="AS32" s="190"/>
      <c r="AT32" s="190"/>
      <c r="AU32" s="192">
        <f t="shared" si="3"/>
        <v>0</v>
      </c>
      <c r="AV32" s="175">
        <f t="shared" si="4"/>
        <v>0</v>
      </c>
      <c r="AW32" s="204">
        <f>AP32*Key!$G$5</f>
        <v>0</v>
      </c>
      <c r="AX32" s="150"/>
      <c r="AY32" s="176">
        <f t="shared" si="5"/>
        <v>0</v>
      </c>
    </row>
    <row r="33" spans="1:51" ht="15" customHeight="1" thickBot="1">
      <c r="A33" s="22">
        <v>9</v>
      </c>
      <c r="B33" s="84">
        <f t="shared" si="0"/>
        <v>0</v>
      </c>
      <c r="C33" s="213"/>
      <c r="D33" s="214"/>
      <c r="E33" s="214"/>
      <c r="F33" s="214"/>
      <c r="G33" s="215"/>
      <c r="H33" s="149"/>
      <c r="I33" s="142"/>
      <c r="J33" s="212" t="str">
        <f t="shared" si="6"/>
        <v xml:space="preserve"> </v>
      </c>
      <c r="K33" s="212"/>
      <c r="L33" s="149"/>
      <c r="M33" s="149"/>
      <c r="N33" s="150"/>
      <c r="O33" s="144"/>
      <c r="P33" s="149"/>
      <c r="Q33" s="149"/>
      <c r="R33" s="156" t="str">
        <f t="shared" si="8"/>
        <v>//</v>
      </c>
      <c r="S33" s="27" t="e">
        <f>DATEDIF($R33,Key!$G$2,"Y")</f>
        <v>#VALUE!</v>
      </c>
      <c r="T33" s="156" t="e">
        <f>VLOOKUP($S33,Key!$C$2:$D$125,2,FALSE)</f>
        <v>#VALUE!</v>
      </c>
      <c r="U33" s="290" t="str">
        <f t="shared" si="7"/>
        <v/>
      </c>
      <c r="V33" s="151" t="str">
        <f>IF(ISERROR($N33&amp;$T33)," ",$N33&amp;$T33)</f>
        <v xml:space="preserve"> </v>
      </c>
      <c r="W33" s="155" t="e">
        <f>IF(#REF!="Y",1,0)</f>
        <v>#REF!</v>
      </c>
      <c r="X33" s="147"/>
      <c r="Y33" s="147"/>
      <c r="Z33" s="147"/>
      <c r="AA33" s="147"/>
      <c r="AB33" s="147"/>
      <c r="AC33" s="147"/>
      <c r="AD33" s="148"/>
      <c r="AE33" s="148"/>
      <c r="AF33" s="148"/>
      <c r="AG33" s="147"/>
      <c r="AH33" s="147"/>
      <c r="AI33" s="147"/>
      <c r="AJ33" s="147"/>
      <c r="AK33" s="147"/>
      <c r="AL33" s="147"/>
      <c r="AM33" s="147"/>
      <c r="AN33" s="196">
        <f t="shared" si="1"/>
        <v>0</v>
      </c>
      <c r="AO33" s="196">
        <f t="shared" si="2"/>
        <v>0</v>
      </c>
      <c r="AP33" s="205"/>
      <c r="AQ33" s="115">
        <f>IF(AND($H33="",$I33="",$L33=""),Key!$G$9,Key!$G$8)</f>
        <v>0</v>
      </c>
      <c r="AR33" s="111">
        <f>$AN33*Key!$G$12</f>
        <v>0</v>
      </c>
      <c r="AS33" s="190"/>
      <c r="AT33" s="190"/>
      <c r="AU33" s="192">
        <f t="shared" si="3"/>
        <v>0</v>
      </c>
      <c r="AV33" s="175">
        <f t="shared" si="4"/>
        <v>0</v>
      </c>
      <c r="AW33" s="204">
        <f>AP33*Key!$G$5</f>
        <v>0</v>
      </c>
      <c r="AX33" s="150"/>
      <c r="AY33" s="176">
        <f t="shared" si="5"/>
        <v>0</v>
      </c>
    </row>
    <row r="34" spans="1:51" ht="15" customHeight="1" thickBot="1">
      <c r="A34" s="22">
        <v>10</v>
      </c>
      <c r="B34" s="84">
        <f t="shared" si="0"/>
        <v>0</v>
      </c>
      <c r="C34" s="213"/>
      <c r="D34" s="214"/>
      <c r="E34" s="214"/>
      <c r="F34" s="214"/>
      <c r="G34" s="215"/>
      <c r="H34" s="149"/>
      <c r="I34" s="142"/>
      <c r="J34" s="212" t="str">
        <f t="shared" si="6"/>
        <v xml:space="preserve"> </v>
      </c>
      <c r="K34" s="212"/>
      <c r="L34" s="149"/>
      <c r="M34" s="149"/>
      <c r="N34" s="150"/>
      <c r="O34" s="144"/>
      <c r="P34" s="149"/>
      <c r="Q34" s="149"/>
      <c r="R34" s="156" t="str">
        <f t="shared" si="8"/>
        <v>//</v>
      </c>
      <c r="S34" s="27" t="e">
        <f>DATEDIF($R34,Key!$G$2,"Y")</f>
        <v>#VALUE!</v>
      </c>
      <c r="T34" s="156" t="e">
        <f>VLOOKUP($S34,Key!$C$2:$D$125,2,FALSE)</f>
        <v>#VALUE!</v>
      </c>
      <c r="U34" s="290" t="str">
        <f t="shared" si="7"/>
        <v/>
      </c>
      <c r="V34" s="151" t="str">
        <f>IF(ISERROR($N34&amp;$T34)," ",$N34&amp;$T34)</f>
        <v xml:space="preserve"> </v>
      </c>
      <c r="W34" s="152" t="e">
        <f>IF(#REF!="Y",1,0)</f>
        <v>#REF!</v>
      </c>
      <c r="X34" s="147"/>
      <c r="Y34" s="147"/>
      <c r="Z34" s="147"/>
      <c r="AA34" s="147"/>
      <c r="AB34" s="147"/>
      <c r="AC34" s="147"/>
      <c r="AD34" s="148"/>
      <c r="AE34" s="148"/>
      <c r="AF34" s="148"/>
      <c r="AG34" s="147"/>
      <c r="AH34" s="147"/>
      <c r="AI34" s="147"/>
      <c r="AJ34" s="147"/>
      <c r="AK34" s="147"/>
      <c r="AL34" s="147"/>
      <c r="AM34" s="147"/>
      <c r="AN34" s="196">
        <f t="shared" si="1"/>
        <v>0</v>
      </c>
      <c r="AO34" s="196">
        <f t="shared" si="2"/>
        <v>0</v>
      </c>
      <c r="AP34" s="205"/>
      <c r="AQ34" s="115">
        <f>IF(AND($H34="",$I34="",$L34=""),Key!$G$9,Key!$G$8)</f>
        <v>0</v>
      </c>
      <c r="AR34" s="111">
        <f>$AN34*Key!$G$12</f>
        <v>0</v>
      </c>
      <c r="AS34" s="190"/>
      <c r="AT34" s="190"/>
      <c r="AU34" s="192">
        <f t="shared" si="3"/>
        <v>0</v>
      </c>
      <c r="AV34" s="175">
        <f t="shared" si="4"/>
        <v>0</v>
      </c>
      <c r="AW34" s="204">
        <f>AP34*Key!$G$5</f>
        <v>0</v>
      </c>
      <c r="AX34" s="150"/>
      <c r="AY34" s="176">
        <f t="shared" si="5"/>
        <v>0</v>
      </c>
    </row>
    <row r="35" spans="1:51" ht="15" customHeight="1" thickBot="1">
      <c r="A35" s="22">
        <v>11</v>
      </c>
      <c r="B35" s="84">
        <f t="shared" si="0"/>
        <v>0</v>
      </c>
      <c r="C35" s="213"/>
      <c r="D35" s="214"/>
      <c r="E35" s="214"/>
      <c r="F35" s="214"/>
      <c r="G35" s="215"/>
      <c r="H35" s="149"/>
      <c r="I35" s="142"/>
      <c r="J35" s="212" t="str">
        <f t="shared" si="6"/>
        <v xml:space="preserve"> </v>
      </c>
      <c r="K35" s="212"/>
      <c r="L35" s="149"/>
      <c r="M35" s="149"/>
      <c r="N35" s="150"/>
      <c r="O35" s="144"/>
      <c r="P35" s="149"/>
      <c r="Q35" s="149"/>
      <c r="R35" s="156" t="str">
        <f t="shared" si="8"/>
        <v>//</v>
      </c>
      <c r="S35" s="27" t="e">
        <f>DATEDIF($R35,Key!$G$2,"Y")</f>
        <v>#VALUE!</v>
      </c>
      <c r="T35" s="156" t="e">
        <f>VLOOKUP($S35,Key!$C$2:$D$125,2,FALSE)</f>
        <v>#VALUE!</v>
      </c>
      <c r="U35" s="290" t="str">
        <f t="shared" si="7"/>
        <v/>
      </c>
      <c r="V35" s="151" t="str">
        <f>IF(ISERROR($N35&amp;$T35)," ",$N35&amp;$T35)</f>
        <v xml:space="preserve"> </v>
      </c>
      <c r="W35" s="155" t="e">
        <f>IF(#REF!="Y",1,0)</f>
        <v>#REF!</v>
      </c>
      <c r="X35" s="147"/>
      <c r="Y35" s="147"/>
      <c r="Z35" s="147"/>
      <c r="AA35" s="147"/>
      <c r="AB35" s="147"/>
      <c r="AC35" s="147"/>
      <c r="AD35" s="148"/>
      <c r="AE35" s="148"/>
      <c r="AF35" s="148"/>
      <c r="AG35" s="147"/>
      <c r="AH35" s="147"/>
      <c r="AI35" s="147"/>
      <c r="AJ35" s="147"/>
      <c r="AK35" s="147"/>
      <c r="AL35" s="147"/>
      <c r="AM35" s="147"/>
      <c r="AN35" s="196">
        <f t="shared" si="1"/>
        <v>0</v>
      </c>
      <c r="AO35" s="196">
        <f t="shared" si="2"/>
        <v>0</v>
      </c>
      <c r="AP35" s="205"/>
      <c r="AQ35" s="115">
        <f>IF(AND($H35="",$I35="",$L35=""),Key!$G$9,Key!$G$8)</f>
        <v>0</v>
      </c>
      <c r="AR35" s="111">
        <f>$AN35*Key!$G$12</f>
        <v>0</v>
      </c>
      <c r="AS35" s="190"/>
      <c r="AT35" s="190"/>
      <c r="AU35" s="192">
        <f t="shared" si="3"/>
        <v>0</v>
      </c>
      <c r="AV35" s="175">
        <f t="shared" si="4"/>
        <v>0</v>
      </c>
      <c r="AW35" s="204">
        <f>AP35*Key!$G$5</f>
        <v>0</v>
      </c>
      <c r="AX35" s="150"/>
      <c r="AY35" s="176">
        <f t="shared" si="5"/>
        <v>0</v>
      </c>
    </row>
    <row r="36" spans="1:51" ht="15" customHeight="1" thickBot="1">
      <c r="A36" s="22">
        <v>12</v>
      </c>
      <c r="B36" s="84">
        <f t="shared" si="0"/>
        <v>0</v>
      </c>
      <c r="C36" s="213"/>
      <c r="D36" s="214"/>
      <c r="E36" s="214"/>
      <c r="F36" s="214"/>
      <c r="G36" s="215"/>
      <c r="H36" s="149"/>
      <c r="I36" s="142"/>
      <c r="J36" s="212" t="str">
        <f t="shared" si="6"/>
        <v xml:space="preserve"> </v>
      </c>
      <c r="K36" s="212"/>
      <c r="L36" s="149"/>
      <c r="M36" s="149"/>
      <c r="N36" s="150"/>
      <c r="O36" s="144"/>
      <c r="P36" s="149"/>
      <c r="Q36" s="149"/>
      <c r="R36" s="156" t="str">
        <f t="shared" si="8"/>
        <v>//</v>
      </c>
      <c r="S36" s="27" t="e">
        <f>DATEDIF($R36,Key!$G$2,"Y")</f>
        <v>#VALUE!</v>
      </c>
      <c r="T36" s="156" t="e">
        <f>VLOOKUP($S36,Key!$C$2:$D$125,2,FALSE)</f>
        <v>#VALUE!</v>
      </c>
      <c r="U36" s="290" t="str">
        <f t="shared" si="7"/>
        <v/>
      </c>
      <c r="V36" s="151" t="str">
        <f>IF(ISERROR($N36&amp;$T36)," ",$N36&amp;$T36)</f>
        <v xml:space="preserve"> </v>
      </c>
      <c r="W36" s="152" t="e">
        <f>IF(#REF!="Y",1,0)</f>
        <v>#REF!</v>
      </c>
      <c r="X36" s="147"/>
      <c r="Y36" s="147"/>
      <c r="Z36" s="147"/>
      <c r="AA36" s="147"/>
      <c r="AB36" s="147"/>
      <c r="AC36" s="147"/>
      <c r="AD36" s="148"/>
      <c r="AE36" s="148"/>
      <c r="AF36" s="148"/>
      <c r="AG36" s="147"/>
      <c r="AH36" s="147"/>
      <c r="AI36" s="147"/>
      <c r="AJ36" s="147"/>
      <c r="AK36" s="147"/>
      <c r="AL36" s="147"/>
      <c r="AM36" s="147"/>
      <c r="AN36" s="196">
        <f t="shared" si="1"/>
        <v>0</v>
      </c>
      <c r="AO36" s="196">
        <f t="shared" si="2"/>
        <v>0</v>
      </c>
      <c r="AP36" s="205"/>
      <c r="AQ36" s="115">
        <f>IF(AND($H36="",$I36="",$L36=""),Key!$G$9,Key!$G$8)</f>
        <v>0</v>
      </c>
      <c r="AR36" s="111">
        <f>$AN36*Key!$G$12</f>
        <v>0</v>
      </c>
      <c r="AS36" s="190"/>
      <c r="AT36" s="190"/>
      <c r="AU36" s="192">
        <f t="shared" si="3"/>
        <v>0</v>
      </c>
      <c r="AV36" s="175">
        <f t="shared" si="4"/>
        <v>0</v>
      </c>
      <c r="AW36" s="204">
        <f>AP36*Key!$G$5</f>
        <v>0</v>
      </c>
      <c r="AX36" s="150"/>
      <c r="AY36" s="176">
        <f t="shared" si="5"/>
        <v>0</v>
      </c>
    </row>
    <row r="37" spans="1:51" ht="15" customHeight="1" thickBot="1">
      <c r="A37" s="22">
        <v>13</v>
      </c>
      <c r="B37" s="84">
        <f t="shared" si="0"/>
        <v>0</v>
      </c>
      <c r="C37" s="213"/>
      <c r="D37" s="214"/>
      <c r="E37" s="214"/>
      <c r="F37" s="214"/>
      <c r="G37" s="215"/>
      <c r="H37" s="149"/>
      <c r="I37" s="142"/>
      <c r="J37" s="212" t="str">
        <f t="shared" si="6"/>
        <v xml:space="preserve"> </v>
      </c>
      <c r="K37" s="212"/>
      <c r="L37" s="149"/>
      <c r="M37" s="149"/>
      <c r="N37" s="150"/>
      <c r="O37" s="144"/>
      <c r="P37" s="149"/>
      <c r="Q37" s="149"/>
      <c r="R37" s="156" t="str">
        <f t="shared" si="8"/>
        <v>//</v>
      </c>
      <c r="S37" s="27" t="e">
        <f>DATEDIF($R37,Key!$G$2,"Y")</f>
        <v>#VALUE!</v>
      </c>
      <c r="T37" s="156" t="e">
        <f>VLOOKUP($S37,Key!$C$2:$D$125,2,FALSE)</f>
        <v>#VALUE!</v>
      </c>
      <c r="U37" s="290" t="str">
        <f t="shared" si="7"/>
        <v/>
      </c>
      <c r="V37" s="151" t="str">
        <f>IF(ISERROR($N37&amp;$T37)," ",$N37&amp;$T37)</f>
        <v xml:space="preserve"> </v>
      </c>
      <c r="W37" s="155" t="e">
        <f>IF(#REF!="Y",1,0)</f>
        <v>#REF!</v>
      </c>
      <c r="X37" s="147"/>
      <c r="Y37" s="147"/>
      <c r="Z37" s="147"/>
      <c r="AA37" s="147"/>
      <c r="AB37" s="147"/>
      <c r="AC37" s="147"/>
      <c r="AD37" s="148"/>
      <c r="AE37" s="148"/>
      <c r="AF37" s="148"/>
      <c r="AG37" s="147"/>
      <c r="AH37" s="147"/>
      <c r="AI37" s="147"/>
      <c r="AJ37" s="147"/>
      <c r="AK37" s="147"/>
      <c r="AL37" s="147"/>
      <c r="AM37" s="147"/>
      <c r="AN37" s="196">
        <f t="shared" si="1"/>
        <v>0</v>
      </c>
      <c r="AO37" s="196">
        <f t="shared" si="2"/>
        <v>0</v>
      </c>
      <c r="AP37" s="205"/>
      <c r="AQ37" s="115">
        <f>IF(AND($H37="",$I37="",$L37=""),Key!$G$9,Key!$G$8)</f>
        <v>0</v>
      </c>
      <c r="AR37" s="111">
        <f>$AN37*Key!$G$12</f>
        <v>0</v>
      </c>
      <c r="AS37" s="190"/>
      <c r="AT37" s="190"/>
      <c r="AU37" s="192">
        <f t="shared" si="3"/>
        <v>0</v>
      </c>
      <c r="AV37" s="175">
        <f t="shared" si="4"/>
        <v>0</v>
      </c>
      <c r="AW37" s="204">
        <f>AP37*Key!$G$5</f>
        <v>0</v>
      </c>
      <c r="AX37" s="150"/>
      <c r="AY37" s="176">
        <f t="shared" si="5"/>
        <v>0</v>
      </c>
    </row>
    <row r="38" spans="1:51" ht="15" customHeight="1" thickBot="1">
      <c r="A38" s="22">
        <v>14</v>
      </c>
      <c r="B38" s="84">
        <f t="shared" si="0"/>
        <v>0</v>
      </c>
      <c r="C38" s="213"/>
      <c r="D38" s="214"/>
      <c r="E38" s="214"/>
      <c r="F38" s="214"/>
      <c r="G38" s="215"/>
      <c r="H38" s="149"/>
      <c r="I38" s="142"/>
      <c r="J38" s="212" t="str">
        <f t="shared" si="6"/>
        <v xml:space="preserve"> </v>
      </c>
      <c r="K38" s="212"/>
      <c r="L38" s="149"/>
      <c r="M38" s="149"/>
      <c r="N38" s="150"/>
      <c r="O38" s="144"/>
      <c r="P38" s="149"/>
      <c r="Q38" s="149"/>
      <c r="R38" s="156" t="str">
        <f t="shared" si="8"/>
        <v>//</v>
      </c>
      <c r="S38" s="27" t="e">
        <f>DATEDIF($R38,Key!$G$2,"Y")</f>
        <v>#VALUE!</v>
      </c>
      <c r="T38" s="156" t="e">
        <f>VLOOKUP($S38,Key!$C$2:$D$125,2,FALSE)</f>
        <v>#VALUE!</v>
      </c>
      <c r="U38" s="290" t="str">
        <f t="shared" si="7"/>
        <v/>
      </c>
      <c r="V38" s="151" t="str">
        <f>IF(ISERROR($N38&amp;$T38)," ",$N38&amp;$T38)</f>
        <v xml:space="preserve"> </v>
      </c>
      <c r="W38" s="152" t="e">
        <f>IF(#REF!="Y",1,0)</f>
        <v>#REF!</v>
      </c>
      <c r="X38" s="147"/>
      <c r="Y38" s="147"/>
      <c r="Z38" s="147"/>
      <c r="AA38" s="147"/>
      <c r="AB38" s="147"/>
      <c r="AC38" s="147"/>
      <c r="AD38" s="148"/>
      <c r="AE38" s="148"/>
      <c r="AF38" s="148"/>
      <c r="AG38" s="147"/>
      <c r="AH38" s="147"/>
      <c r="AI38" s="147"/>
      <c r="AJ38" s="147"/>
      <c r="AK38" s="147"/>
      <c r="AL38" s="147"/>
      <c r="AM38" s="147"/>
      <c r="AN38" s="196">
        <f t="shared" si="1"/>
        <v>0</v>
      </c>
      <c r="AO38" s="196">
        <f t="shared" si="2"/>
        <v>0</v>
      </c>
      <c r="AP38" s="205"/>
      <c r="AQ38" s="115">
        <f>IF(AND($H38="",$I38="",$L38=""),Key!$G$9,Key!$G$8)</f>
        <v>0</v>
      </c>
      <c r="AR38" s="111">
        <f>$AN38*Key!$G$12</f>
        <v>0</v>
      </c>
      <c r="AS38" s="190"/>
      <c r="AT38" s="190"/>
      <c r="AU38" s="192">
        <f t="shared" si="3"/>
        <v>0</v>
      </c>
      <c r="AV38" s="175">
        <f t="shared" si="4"/>
        <v>0</v>
      </c>
      <c r="AW38" s="204">
        <f>AP38*Key!$G$5</f>
        <v>0</v>
      </c>
      <c r="AX38" s="150"/>
      <c r="AY38" s="176">
        <f t="shared" si="5"/>
        <v>0</v>
      </c>
    </row>
    <row r="39" spans="1:51" ht="15" customHeight="1" thickBot="1">
      <c r="A39" s="22">
        <v>15</v>
      </c>
      <c r="B39" s="84">
        <f t="shared" si="0"/>
        <v>0</v>
      </c>
      <c r="C39" s="213"/>
      <c r="D39" s="214"/>
      <c r="E39" s="214"/>
      <c r="F39" s="214"/>
      <c r="G39" s="215"/>
      <c r="H39" s="149"/>
      <c r="I39" s="142"/>
      <c r="J39" s="212" t="str">
        <f t="shared" si="6"/>
        <v xml:space="preserve"> </v>
      </c>
      <c r="K39" s="212"/>
      <c r="L39" s="149"/>
      <c r="M39" s="149"/>
      <c r="N39" s="150"/>
      <c r="O39" s="150"/>
      <c r="P39" s="150"/>
      <c r="Q39" s="150"/>
      <c r="R39" s="156" t="str">
        <f t="shared" si="8"/>
        <v>//</v>
      </c>
      <c r="S39" s="27" t="e">
        <f>DATEDIF($R39,Key!$G$2,"Y")</f>
        <v>#VALUE!</v>
      </c>
      <c r="T39" s="156" t="e">
        <f>VLOOKUP($S39,Key!$C$2:$D$125,2,FALSE)</f>
        <v>#VALUE!</v>
      </c>
      <c r="U39" s="290" t="str">
        <f t="shared" si="7"/>
        <v/>
      </c>
      <c r="V39" s="151" t="str">
        <f>IF(ISERROR($N39&amp;$T39)," ",$N39&amp;$T39)</f>
        <v xml:space="preserve"> </v>
      </c>
      <c r="W39" s="155" t="e">
        <f>IF(#REF!="Y",1,0)</f>
        <v>#REF!</v>
      </c>
      <c r="X39" s="147"/>
      <c r="Y39" s="147"/>
      <c r="Z39" s="147"/>
      <c r="AA39" s="147"/>
      <c r="AB39" s="147"/>
      <c r="AC39" s="147"/>
      <c r="AD39" s="148"/>
      <c r="AE39" s="148"/>
      <c r="AF39" s="148"/>
      <c r="AG39" s="147"/>
      <c r="AH39" s="147"/>
      <c r="AI39" s="147"/>
      <c r="AJ39" s="147"/>
      <c r="AK39" s="147"/>
      <c r="AL39" s="147"/>
      <c r="AM39" s="147"/>
      <c r="AN39" s="196">
        <f t="shared" si="1"/>
        <v>0</v>
      </c>
      <c r="AO39" s="196">
        <f t="shared" si="2"/>
        <v>0</v>
      </c>
      <c r="AP39" s="205"/>
      <c r="AQ39" s="115">
        <f>IF(AND($H39="",$I39="",$L39=""),Key!$G$9,Key!$G$8)</f>
        <v>0</v>
      </c>
      <c r="AR39" s="111">
        <f>$AN39*Key!$G$12</f>
        <v>0</v>
      </c>
      <c r="AS39" s="190"/>
      <c r="AT39" s="190"/>
      <c r="AU39" s="192">
        <f t="shared" si="3"/>
        <v>0</v>
      </c>
      <c r="AV39" s="175">
        <f t="shared" si="4"/>
        <v>0</v>
      </c>
      <c r="AW39" s="204">
        <f>AP39*Key!$G$5</f>
        <v>0</v>
      </c>
      <c r="AX39" s="150"/>
      <c r="AY39" s="176">
        <f t="shared" si="5"/>
        <v>0</v>
      </c>
    </row>
    <row r="40" spans="1:51" ht="15" customHeight="1" thickBot="1">
      <c r="A40" s="22">
        <v>16</v>
      </c>
      <c r="B40" s="84">
        <f t="shared" si="0"/>
        <v>0</v>
      </c>
      <c r="C40" s="213"/>
      <c r="D40" s="214"/>
      <c r="E40" s="214"/>
      <c r="F40" s="214"/>
      <c r="G40" s="215"/>
      <c r="H40" s="149"/>
      <c r="I40" s="142"/>
      <c r="J40" s="212" t="str">
        <f t="shared" si="6"/>
        <v xml:space="preserve"> </v>
      </c>
      <c r="K40" s="212"/>
      <c r="L40" s="149"/>
      <c r="M40" s="149"/>
      <c r="N40" s="150"/>
      <c r="O40" s="144"/>
      <c r="P40" s="144"/>
      <c r="Q40" s="144"/>
      <c r="R40" s="156" t="str">
        <f t="shared" si="8"/>
        <v>//</v>
      </c>
      <c r="S40" s="27" t="e">
        <f>DATEDIF($R40,Key!$G$2,"Y")</f>
        <v>#VALUE!</v>
      </c>
      <c r="T40" s="156" t="e">
        <f>VLOOKUP($S40,Key!$C$2:$D$125,2,FALSE)</f>
        <v>#VALUE!</v>
      </c>
      <c r="U40" s="290" t="str">
        <f t="shared" si="7"/>
        <v/>
      </c>
      <c r="V40" s="151" t="str">
        <f>IF(ISERROR($N40&amp;$T40)," ",$N40&amp;$T40)</f>
        <v xml:space="preserve"> </v>
      </c>
      <c r="W40" s="152" t="e">
        <f>IF(#REF!="Y",1,0)</f>
        <v>#REF!</v>
      </c>
      <c r="X40" s="147"/>
      <c r="Y40" s="147"/>
      <c r="Z40" s="147"/>
      <c r="AA40" s="147"/>
      <c r="AB40" s="147"/>
      <c r="AC40" s="147"/>
      <c r="AD40" s="148"/>
      <c r="AE40" s="148"/>
      <c r="AF40" s="148"/>
      <c r="AG40" s="147"/>
      <c r="AH40" s="147"/>
      <c r="AI40" s="147"/>
      <c r="AJ40" s="147"/>
      <c r="AK40" s="147"/>
      <c r="AL40" s="147"/>
      <c r="AM40" s="147"/>
      <c r="AN40" s="196">
        <f t="shared" si="1"/>
        <v>0</v>
      </c>
      <c r="AO40" s="196">
        <f t="shared" si="2"/>
        <v>0</v>
      </c>
      <c r="AP40" s="205"/>
      <c r="AQ40" s="115">
        <f>IF(AND($H40="",$I40="",$L40=""),Key!$G$9,Key!$G$8)</f>
        <v>0</v>
      </c>
      <c r="AR40" s="111">
        <f>$AN40*Key!$G$12</f>
        <v>0</v>
      </c>
      <c r="AS40" s="190"/>
      <c r="AT40" s="190"/>
      <c r="AU40" s="192">
        <f t="shared" si="3"/>
        <v>0</v>
      </c>
      <c r="AV40" s="175">
        <f t="shared" si="4"/>
        <v>0</v>
      </c>
      <c r="AW40" s="204">
        <f>AP40*Key!$G$5</f>
        <v>0</v>
      </c>
      <c r="AX40" s="150"/>
      <c r="AY40" s="176">
        <f t="shared" si="5"/>
        <v>0</v>
      </c>
    </row>
    <row r="41" spans="1:51" ht="15" customHeight="1" thickBot="1">
      <c r="A41" s="22">
        <v>17</v>
      </c>
      <c r="B41" s="84">
        <f t="shared" si="0"/>
        <v>0</v>
      </c>
      <c r="C41" s="213"/>
      <c r="D41" s="214"/>
      <c r="E41" s="214"/>
      <c r="F41" s="214"/>
      <c r="G41" s="215"/>
      <c r="H41" s="149"/>
      <c r="I41" s="142"/>
      <c r="J41" s="212" t="str">
        <f t="shared" si="6"/>
        <v xml:space="preserve"> </v>
      </c>
      <c r="K41" s="212"/>
      <c r="L41" s="149"/>
      <c r="M41" s="149"/>
      <c r="N41" s="150"/>
      <c r="O41" s="150"/>
      <c r="P41" s="150"/>
      <c r="Q41" s="150"/>
      <c r="R41" s="156" t="str">
        <f t="shared" si="8"/>
        <v>//</v>
      </c>
      <c r="S41" s="27" t="e">
        <f>DATEDIF($R41,Key!$G$2,"Y")</f>
        <v>#VALUE!</v>
      </c>
      <c r="T41" s="156" t="e">
        <f>VLOOKUP($S41,Key!$C$2:$D$125,2,FALSE)</f>
        <v>#VALUE!</v>
      </c>
      <c r="U41" s="290" t="str">
        <f t="shared" si="7"/>
        <v/>
      </c>
      <c r="V41" s="151" t="str">
        <f>IF(ISERROR($N41&amp;$T41)," ",$N41&amp;$T41)</f>
        <v xml:space="preserve"> </v>
      </c>
      <c r="W41" s="155" t="e">
        <f>IF(#REF!="Y",1,0)</f>
        <v>#REF!</v>
      </c>
      <c r="X41" s="147"/>
      <c r="Y41" s="147"/>
      <c r="Z41" s="147"/>
      <c r="AA41" s="147"/>
      <c r="AB41" s="147"/>
      <c r="AC41" s="147"/>
      <c r="AD41" s="148"/>
      <c r="AE41" s="148"/>
      <c r="AF41" s="148"/>
      <c r="AG41" s="147"/>
      <c r="AH41" s="147"/>
      <c r="AI41" s="147"/>
      <c r="AJ41" s="147"/>
      <c r="AK41" s="147"/>
      <c r="AL41" s="147"/>
      <c r="AM41" s="147"/>
      <c r="AN41" s="196">
        <f t="shared" si="1"/>
        <v>0</v>
      </c>
      <c r="AO41" s="196">
        <f t="shared" si="2"/>
        <v>0</v>
      </c>
      <c r="AP41" s="205"/>
      <c r="AQ41" s="115">
        <f>IF(AND($H41="",$I41="",$L41=""),Key!$G$9,Key!$G$8)</f>
        <v>0</v>
      </c>
      <c r="AR41" s="111">
        <f>$AN41*Key!$G$12</f>
        <v>0</v>
      </c>
      <c r="AS41" s="190"/>
      <c r="AT41" s="190"/>
      <c r="AU41" s="192">
        <f t="shared" si="3"/>
        <v>0</v>
      </c>
      <c r="AV41" s="175">
        <f t="shared" si="4"/>
        <v>0</v>
      </c>
      <c r="AW41" s="204">
        <f>AP41*Key!$G$5</f>
        <v>0</v>
      </c>
      <c r="AX41" s="150"/>
      <c r="AY41" s="176">
        <f t="shared" si="5"/>
        <v>0</v>
      </c>
    </row>
    <row r="42" spans="1:51" ht="15" customHeight="1" thickBot="1">
      <c r="A42" s="22">
        <v>18</v>
      </c>
      <c r="B42" s="84">
        <f t="shared" si="0"/>
        <v>0</v>
      </c>
      <c r="C42" s="213"/>
      <c r="D42" s="214"/>
      <c r="E42" s="214"/>
      <c r="F42" s="214"/>
      <c r="G42" s="215"/>
      <c r="H42" s="149"/>
      <c r="I42" s="142"/>
      <c r="J42" s="212" t="str">
        <f t="shared" si="6"/>
        <v xml:space="preserve"> </v>
      </c>
      <c r="K42" s="212"/>
      <c r="L42" s="149"/>
      <c r="M42" s="149"/>
      <c r="N42" s="150"/>
      <c r="O42" s="150"/>
      <c r="P42" s="150"/>
      <c r="Q42" s="150"/>
      <c r="R42" s="156" t="str">
        <f t="shared" si="8"/>
        <v>//</v>
      </c>
      <c r="S42" s="27" t="e">
        <f>DATEDIF($R42,Key!$G$2,"Y")</f>
        <v>#VALUE!</v>
      </c>
      <c r="T42" s="156" t="e">
        <f>VLOOKUP($S42,Key!$C$2:$D$125,2,FALSE)</f>
        <v>#VALUE!</v>
      </c>
      <c r="U42" s="290" t="str">
        <f t="shared" si="7"/>
        <v/>
      </c>
      <c r="V42" s="151" t="str">
        <f>IF(ISERROR($N42&amp;$T42)," ",$N42&amp;$T42)</f>
        <v xml:space="preserve"> </v>
      </c>
      <c r="W42" s="152" t="e">
        <f>IF(#REF!="Y",1,0)</f>
        <v>#REF!</v>
      </c>
      <c r="X42" s="147"/>
      <c r="Y42" s="147"/>
      <c r="Z42" s="147"/>
      <c r="AA42" s="147"/>
      <c r="AB42" s="147"/>
      <c r="AC42" s="147"/>
      <c r="AD42" s="148"/>
      <c r="AE42" s="148"/>
      <c r="AF42" s="148"/>
      <c r="AG42" s="147"/>
      <c r="AH42" s="147"/>
      <c r="AI42" s="147"/>
      <c r="AJ42" s="147"/>
      <c r="AK42" s="147"/>
      <c r="AL42" s="147"/>
      <c r="AM42" s="147"/>
      <c r="AN42" s="196">
        <f t="shared" si="1"/>
        <v>0</v>
      </c>
      <c r="AO42" s="196">
        <f t="shared" si="2"/>
        <v>0</v>
      </c>
      <c r="AP42" s="205"/>
      <c r="AQ42" s="115">
        <f>IF(AND($H42="",$I42="",$L42=""),Key!$G$9,Key!$G$8)</f>
        <v>0</v>
      </c>
      <c r="AR42" s="111">
        <f>$AN42*Key!$G$12</f>
        <v>0</v>
      </c>
      <c r="AS42" s="190"/>
      <c r="AT42" s="190"/>
      <c r="AU42" s="192">
        <f t="shared" si="3"/>
        <v>0</v>
      </c>
      <c r="AV42" s="175">
        <f t="shared" si="4"/>
        <v>0</v>
      </c>
      <c r="AW42" s="204">
        <f>AP42*Key!$G$5</f>
        <v>0</v>
      </c>
      <c r="AX42" s="150"/>
      <c r="AY42" s="176">
        <f t="shared" si="5"/>
        <v>0</v>
      </c>
    </row>
    <row r="43" spans="1:51" ht="15" customHeight="1" thickBot="1">
      <c r="A43" s="22">
        <v>19</v>
      </c>
      <c r="B43" s="84">
        <f t="shared" si="0"/>
        <v>0</v>
      </c>
      <c r="C43" s="213"/>
      <c r="D43" s="214"/>
      <c r="E43" s="214"/>
      <c r="F43" s="214"/>
      <c r="G43" s="215"/>
      <c r="H43" s="149"/>
      <c r="I43" s="142"/>
      <c r="J43" s="212" t="str">
        <f t="shared" si="6"/>
        <v xml:space="preserve"> </v>
      </c>
      <c r="K43" s="212"/>
      <c r="L43" s="149"/>
      <c r="M43" s="149"/>
      <c r="N43" s="150"/>
      <c r="O43" s="150"/>
      <c r="P43" s="150"/>
      <c r="Q43" s="150"/>
      <c r="R43" s="156" t="str">
        <f t="shared" si="8"/>
        <v>//</v>
      </c>
      <c r="S43" s="27" t="e">
        <f>DATEDIF($R43,Key!$G$2,"Y")</f>
        <v>#VALUE!</v>
      </c>
      <c r="T43" s="156" t="e">
        <f>VLOOKUP($S43,Key!$C$2:$D$125,2,FALSE)</f>
        <v>#VALUE!</v>
      </c>
      <c r="U43" s="290" t="str">
        <f t="shared" si="7"/>
        <v/>
      </c>
      <c r="V43" s="151" t="str">
        <f>IF(ISERROR($N43&amp;$T43)," ",$N43&amp;$T43)</f>
        <v xml:space="preserve"> </v>
      </c>
      <c r="W43" s="155" t="e">
        <f>IF(#REF!="Y",1,0)</f>
        <v>#REF!</v>
      </c>
      <c r="X43" s="147"/>
      <c r="Y43" s="147"/>
      <c r="Z43" s="147"/>
      <c r="AA43" s="147"/>
      <c r="AB43" s="147"/>
      <c r="AC43" s="147"/>
      <c r="AD43" s="148"/>
      <c r="AE43" s="148"/>
      <c r="AF43" s="148"/>
      <c r="AG43" s="147"/>
      <c r="AH43" s="147"/>
      <c r="AI43" s="147"/>
      <c r="AJ43" s="147"/>
      <c r="AK43" s="147"/>
      <c r="AL43" s="147"/>
      <c r="AM43" s="147"/>
      <c r="AN43" s="196">
        <f t="shared" si="1"/>
        <v>0</v>
      </c>
      <c r="AO43" s="196">
        <f t="shared" si="2"/>
        <v>0</v>
      </c>
      <c r="AP43" s="205"/>
      <c r="AQ43" s="115">
        <f>IF(AND($H43="",$I43="",$L43=""),Key!$G$9,Key!$G$8)</f>
        <v>0</v>
      </c>
      <c r="AR43" s="111">
        <f>$AN43*Key!$G$12</f>
        <v>0</v>
      </c>
      <c r="AS43" s="190"/>
      <c r="AT43" s="190"/>
      <c r="AU43" s="192">
        <f t="shared" si="3"/>
        <v>0</v>
      </c>
      <c r="AV43" s="175">
        <f t="shared" si="4"/>
        <v>0</v>
      </c>
      <c r="AW43" s="204">
        <f>AP43*Key!$G$5</f>
        <v>0</v>
      </c>
      <c r="AX43" s="150"/>
      <c r="AY43" s="176">
        <f t="shared" si="5"/>
        <v>0</v>
      </c>
    </row>
    <row r="44" spans="1:51" ht="15" customHeight="1" thickBot="1">
      <c r="A44" s="22">
        <v>20</v>
      </c>
      <c r="B44" s="84">
        <f t="shared" si="0"/>
        <v>0</v>
      </c>
      <c r="C44" s="213"/>
      <c r="D44" s="214"/>
      <c r="E44" s="214"/>
      <c r="F44" s="214"/>
      <c r="G44" s="215"/>
      <c r="H44" s="149"/>
      <c r="I44" s="142"/>
      <c r="J44" s="212" t="str">
        <f t="shared" si="6"/>
        <v xml:space="preserve"> </v>
      </c>
      <c r="K44" s="212"/>
      <c r="L44" s="149"/>
      <c r="M44" s="149"/>
      <c r="N44" s="150"/>
      <c r="O44" s="150"/>
      <c r="P44" s="150"/>
      <c r="Q44" s="150"/>
      <c r="R44" s="156" t="str">
        <f t="shared" si="8"/>
        <v>//</v>
      </c>
      <c r="S44" s="27" t="e">
        <f>DATEDIF($R44,Key!$G$2,"Y")</f>
        <v>#VALUE!</v>
      </c>
      <c r="T44" s="156" t="e">
        <f>VLOOKUP($S44,Key!$C$2:$D$125,2,FALSE)</f>
        <v>#VALUE!</v>
      </c>
      <c r="U44" s="290" t="str">
        <f t="shared" si="7"/>
        <v/>
      </c>
      <c r="V44" s="151" t="str">
        <f>IF(ISERROR($N44&amp;$T44)," ",$N44&amp;$T44)</f>
        <v xml:space="preserve"> </v>
      </c>
      <c r="W44" s="152" t="e">
        <f>IF(#REF!="Y",1,0)</f>
        <v>#REF!</v>
      </c>
      <c r="X44" s="147"/>
      <c r="Y44" s="147"/>
      <c r="Z44" s="147"/>
      <c r="AA44" s="147"/>
      <c r="AB44" s="147"/>
      <c r="AC44" s="147"/>
      <c r="AD44" s="148"/>
      <c r="AE44" s="148"/>
      <c r="AF44" s="148"/>
      <c r="AG44" s="147"/>
      <c r="AH44" s="147"/>
      <c r="AI44" s="147"/>
      <c r="AJ44" s="147"/>
      <c r="AK44" s="147"/>
      <c r="AL44" s="147"/>
      <c r="AM44" s="147"/>
      <c r="AN44" s="196">
        <f t="shared" si="1"/>
        <v>0</v>
      </c>
      <c r="AO44" s="196">
        <f t="shared" si="2"/>
        <v>0</v>
      </c>
      <c r="AP44" s="205"/>
      <c r="AQ44" s="115">
        <f>IF(AND($H44="",$I44="",$L44=""),Key!$G$9,Key!$G$8)</f>
        <v>0</v>
      </c>
      <c r="AR44" s="111">
        <f>$AN44*Key!$G$12</f>
        <v>0</v>
      </c>
      <c r="AS44" s="190"/>
      <c r="AT44" s="190"/>
      <c r="AU44" s="192">
        <f t="shared" si="3"/>
        <v>0</v>
      </c>
      <c r="AV44" s="175">
        <f t="shared" si="4"/>
        <v>0</v>
      </c>
      <c r="AW44" s="204">
        <f>AP44*Key!$G$5</f>
        <v>0</v>
      </c>
      <c r="AX44" s="150"/>
      <c r="AY44" s="176">
        <f t="shared" si="5"/>
        <v>0</v>
      </c>
    </row>
    <row r="45" spans="1:51" ht="15" customHeight="1" thickBot="1">
      <c r="A45" s="22">
        <v>21</v>
      </c>
      <c r="B45" s="84">
        <f t="shared" si="0"/>
        <v>0</v>
      </c>
      <c r="C45" s="213"/>
      <c r="D45" s="214"/>
      <c r="E45" s="214"/>
      <c r="F45" s="214"/>
      <c r="G45" s="215"/>
      <c r="H45" s="149"/>
      <c r="I45" s="142"/>
      <c r="J45" s="212" t="str">
        <f t="shared" si="6"/>
        <v xml:space="preserve"> </v>
      </c>
      <c r="K45" s="212"/>
      <c r="L45" s="149"/>
      <c r="M45" s="149"/>
      <c r="N45" s="150"/>
      <c r="O45" s="150"/>
      <c r="P45" s="150"/>
      <c r="Q45" s="150"/>
      <c r="R45" s="156" t="str">
        <f t="shared" si="8"/>
        <v>//</v>
      </c>
      <c r="S45" s="27" t="e">
        <f>DATEDIF($R45,Key!$G$2,"Y")</f>
        <v>#VALUE!</v>
      </c>
      <c r="T45" s="156" t="e">
        <f>VLOOKUP($S45,Key!$C$2:$D$125,2,FALSE)</f>
        <v>#VALUE!</v>
      </c>
      <c r="U45" s="290" t="str">
        <f t="shared" si="7"/>
        <v/>
      </c>
      <c r="V45" s="151" t="str">
        <f>IF(ISERROR($N45&amp;$T45)," ",$N45&amp;$T45)</f>
        <v xml:space="preserve"> </v>
      </c>
      <c r="W45" s="155" t="e">
        <f>IF(#REF!="Y",1,0)</f>
        <v>#REF!</v>
      </c>
      <c r="X45" s="147"/>
      <c r="Y45" s="147"/>
      <c r="Z45" s="147"/>
      <c r="AA45" s="147"/>
      <c r="AB45" s="147"/>
      <c r="AC45" s="147"/>
      <c r="AD45" s="148"/>
      <c r="AE45" s="148"/>
      <c r="AF45" s="148"/>
      <c r="AG45" s="147"/>
      <c r="AH45" s="147"/>
      <c r="AI45" s="147"/>
      <c r="AJ45" s="147"/>
      <c r="AK45" s="147"/>
      <c r="AL45" s="147"/>
      <c r="AM45" s="147"/>
      <c r="AN45" s="196">
        <f t="shared" si="1"/>
        <v>0</v>
      </c>
      <c r="AO45" s="196">
        <f t="shared" si="2"/>
        <v>0</v>
      </c>
      <c r="AP45" s="205"/>
      <c r="AQ45" s="115">
        <f>IF(AND($H45="",$I45="",$L45=""),Key!$G$9,Key!$G$8)</f>
        <v>0</v>
      </c>
      <c r="AR45" s="111">
        <f>$AN45*Key!$G$12</f>
        <v>0</v>
      </c>
      <c r="AS45" s="190"/>
      <c r="AT45" s="190"/>
      <c r="AU45" s="192">
        <f t="shared" si="3"/>
        <v>0</v>
      </c>
      <c r="AV45" s="175">
        <f t="shared" si="4"/>
        <v>0</v>
      </c>
      <c r="AW45" s="204">
        <f>AP45*Key!$G$5</f>
        <v>0</v>
      </c>
      <c r="AX45" s="150"/>
      <c r="AY45" s="176">
        <f t="shared" si="5"/>
        <v>0</v>
      </c>
    </row>
    <row r="46" spans="1:51" ht="15" customHeight="1" thickBot="1">
      <c r="A46" s="22">
        <v>22</v>
      </c>
      <c r="B46" s="84">
        <f t="shared" si="0"/>
        <v>0</v>
      </c>
      <c r="C46" s="213"/>
      <c r="D46" s="214"/>
      <c r="E46" s="214"/>
      <c r="F46" s="214"/>
      <c r="G46" s="215"/>
      <c r="H46" s="149"/>
      <c r="I46" s="142"/>
      <c r="J46" s="212" t="str">
        <f t="shared" si="6"/>
        <v xml:space="preserve"> </v>
      </c>
      <c r="K46" s="212"/>
      <c r="L46" s="149"/>
      <c r="M46" s="149"/>
      <c r="N46" s="150"/>
      <c r="O46" s="150"/>
      <c r="P46" s="150"/>
      <c r="Q46" s="150"/>
      <c r="R46" s="156" t="str">
        <f t="shared" si="8"/>
        <v>//</v>
      </c>
      <c r="S46" s="27" t="e">
        <f>DATEDIF($R46,Key!$G$2,"Y")</f>
        <v>#VALUE!</v>
      </c>
      <c r="T46" s="156" t="e">
        <f>VLOOKUP($S46,Key!$C$2:$D$125,2,FALSE)</f>
        <v>#VALUE!</v>
      </c>
      <c r="U46" s="290" t="str">
        <f t="shared" si="7"/>
        <v/>
      </c>
      <c r="V46" s="151" t="str">
        <f>IF(ISERROR($N46&amp;$T46)," ",$N46&amp;$T46)</f>
        <v xml:space="preserve"> </v>
      </c>
      <c r="W46" s="152" t="e">
        <f>IF(#REF!="Y",1,0)</f>
        <v>#REF!</v>
      </c>
      <c r="X46" s="147"/>
      <c r="Y46" s="147"/>
      <c r="Z46" s="147"/>
      <c r="AA46" s="147"/>
      <c r="AB46" s="147"/>
      <c r="AC46" s="147"/>
      <c r="AD46" s="148"/>
      <c r="AE46" s="148"/>
      <c r="AF46" s="148"/>
      <c r="AG46" s="147"/>
      <c r="AH46" s="147"/>
      <c r="AI46" s="147"/>
      <c r="AJ46" s="147"/>
      <c r="AK46" s="147"/>
      <c r="AL46" s="147"/>
      <c r="AM46" s="147"/>
      <c r="AN46" s="196">
        <f t="shared" si="1"/>
        <v>0</v>
      </c>
      <c r="AO46" s="196">
        <f t="shared" si="2"/>
        <v>0</v>
      </c>
      <c r="AP46" s="205"/>
      <c r="AQ46" s="115">
        <f>IF(AND($H46="",$I46="",$L46=""),Key!$G$9,Key!$G$8)</f>
        <v>0</v>
      </c>
      <c r="AR46" s="111">
        <f>$AN46*Key!$G$12</f>
        <v>0</v>
      </c>
      <c r="AS46" s="190"/>
      <c r="AT46" s="190"/>
      <c r="AU46" s="192">
        <f t="shared" si="3"/>
        <v>0</v>
      </c>
      <c r="AV46" s="175">
        <f t="shared" si="4"/>
        <v>0</v>
      </c>
      <c r="AW46" s="204">
        <f>AP46*Key!$G$5</f>
        <v>0</v>
      </c>
      <c r="AX46" s="150"/>
      <c r="AY46" s="176">
        <f t="shared" si="5"/>
        <v>0</v>
      </c>
    </row>
    <row r="47" spans="1:51" ht="15" customHeight="1" thickBot="1">
      <c r="A47" s="22">
        <v>23</v>
      </c>
      <c r="B47" s="84">
        <f t="shared" si="0"/>
        <v>0</v>
      </c>
      <c r="C47" s="213"/>
      <c r="D47" s="214"/>
      <c r="E47" s="214"/>
      <c r="F47" s="214"/>
      <c r="G47" s="215"/>
      <c r="H47" s="149"/>
      <c r="I47" s="142"/>
      <c r="J47" s="212" t="str">
        <f t="shared" si="6"/>
        <v xml:space="preserve"> </v>
      </c>
      <c r="K47" s="212"/>
      <c r="L47" s="149"/>
      <c r="M47" s="149"/>
      <c r="N47" s="150"/>
      <c r="O47" s="150"/>
      <c r="P47" s="150"/>
      <c r="Q47" s="150"/>
      <c r="R47" s="156" t="str">
        <f t="shared" si="8"/>
        <v>//</v>
      </c>
      <c r="S47" s="27" t="e">
        <f>DATEDIF($R47,Key!$G$2,"Y")</f>
        <v>#VALUE!</v>
      </c>
      <c r="T47" s="156" t="e">
        <f>VLOOKUP($S47,Key!$C$2:$D$125,2,FALSE)</f>
        <v>#VALUE!</v>
      </c>
      <c r="U47" s="290" t="str">
        <f t="shared" si="7"/>
        <v/>
      </c>
      <c r="V47" s="151" t="str">
        <f>IF(ISERROR($N47&amp;$T47)," ",$N47&amp;$T47)</f>
        <v xml:space="preserve"> </v>
      </c>
      <c r="W47" s="155" t="e">
        <f>IF(#REF!="Y",1,0)</f>
        <v>#REF!</v>
      </c>
      <c r="X47" s="147"/>
      <c r="Y47" s="147"/>
      <c r="Z47" s="147"/>
      <c r="AA47" s="147"/>
      <c r="AB47" s="147"/>
      <c r="AC47" s="147"/>
      <c r="AD47" s="148"/>
      <c r="AE47" s="148"/>
      <c r="AF47" s="148"/>
      <c r="AG47" s="147"/>
      <c r="AH47" s="147"/>
      <c r="AI47" s="147"/>
      <c r="AJ47" s="147"/>
      <c r="AK47" s="147"/>
      <c r="AL47" s="147"/>
      <c r="AM47" s="147"/>
      <c r="AN47" s="196">
        <f t="shared" si="1"/>
        <v>0</v>
      </c>
      <c r="AO47" s="196">
        <f t="shared" si="2"/>
        <v>0</v>
      </c>
      <c r="AP47" s="205"/>
      <c r="AQ47" s="115">
        <f>IF(AND($H47="",$I47="",$L47=""),Key!$G$9,Key!$G$8)</f>
        <v>0</v>
      </c>
      <c r="AR47" s="111">
        <f>$AN47*Key!$G$12</f>
        <v>0</v>
      </c>
      <c r="AS47" s="190"/>
      <c r="AT47" s="190"/>
      <c r="AU47" s="192">
        <f t="shared" si="3"/>
        <v>0</v>
      </c>
      <c r="AV47" s="175">
        <f t="shared" si="4"/>
        <v>0</v>
      </c>
      <c r="AW47" s="204">
        <f>AP47*Key!$G$5</f>
        <v>0</v>
      </c>
      <c r="AX47" s="150"/>
      <c r="AY47" s="176">
        <f t="shared" si="5"/>
        <v>0</v>
      </c>
    </row>
    <row r="48" spans="1:51" ht="15" customHeight="1" thickBot="1">
      <c r="A48" s="22">
        <v>24</v>
      </c>
      <c r="B48" s="84">
        <f t="shared" si="0"/>
        <v>0</v>
      </c>
      <c r="C48" s="213"/>
      <c r="D48" s="214"/>
      <c r="E48" s="214"/>
      <c r="F48" s="214"/>
      <c r="G48" s="215"/>
      <c r="H48" s="149"/>
      <c r="I48" s="142"/>
      <c r="J48" s="212" t="str">
        <f t="shared" si="6"/>
        <v xml:space="preserve"> </v>
      </c>
      <c r="K48" s="212"/>
      <c r="L48" s="149"/>
      <c r="M48" s="149"/>
      <c r="N48" s="150"/>
      <c r="O48" s="150"/>
      <c r="P48" s="150"/>
      <c r="Q48" s="150"/>
      <c r="R48" s="156" t="str">
        <f t="shared" si="8"/>
        <v>//</v>
      </c>
      <c r="S48" s="27" t="e">
        <f>DATEDIF($R48,Key!$G$2,"Y")</f>
        <v>#VALUE!</v>
      </c>
      <c r="T48" s="156" t="e">
        <f>VLOOKUP($S48,Key!$C$2:$D$125,2,FALSE)</f>
        <v>#VALUE!</v>
      </c>
      <c r="U48" s="290" t="str">
        <f t="shared" si="7"/>
        <v/>
      </c>
      <c r="V48" s="151" t="str">
        <f>IF(ISERROR($N48&amp;$T48)," ",$N48&amp;$T48)</f>
        <v xml:space="preserve"> </v>
      </c>
      <c r="W48" s="152" t="e">
        <f>IF(#REF!="Y",1,0)</f>
        <v>#REF!</v>
      </c>
      <c r="X48" s="147"/>
      <c r="Y48" s="147"/>
      <c r="Z48" s="147"/>
      <c r="AA48" s="147"/>
      <c r="AB48" s="147"/>
      <c r="AC48" s="147"/>
      <c r="AD48" s="148"/>
      <c r="AE48" s="148"/>
      <c r="AF48" s="148"/>
      <c r="AG48" s="147"/>
      <c r="AH48" s="147"/>
      <c r="AI48" s="147"/>
      <c r="AJ48" s="147"/>
      <c r="AK48" s="147"/>
      <c r="AL48" s="147"/>
      <c r="AM48" s="147"/>
      <c r="AN48" s="196">
        <f t="shared" si="1"/>
        <v>0</v>
      </c>
      <c r="AO48" s="196">
        <f t="shared" si="2"/>
        <v>0</v>
      </c>
      <c r="AP48" s="205"/>
      <c r="AQ48" s="115">
        <f>IF(AND($H48="",$I48="",$L48=""),Key!$G$9,Key!$G$8)</f>
        <v>0</v>
      </c>
      <c r="AR48" s="111">
        <f>$AN48*Key!$G$12</f>
        <v>0</v>
      </c>
      <c r="AS48" s="190"/>
      <c r="AT48" s="190"/>
      <c r="AU48" s="192">
        <f t="shared" si="3"/>
        <v>0</v>
      </c>
      <c r="AV48" s="175">
        <f t="shared" si="4"/>
        <v>0</v>
      </c>
      <c r="AW48" s="204">
        <f>AP48*Key!$G$5</f>
        <v>0</v>
      </c>
      <c r="AX48" s="150"/>
      <c r="AY48" s="176">
        <f t="shared" si="5"/>
        <v>0</v>
      </c>
    </row>
    <row r="49" spans="1:51" ht="15" customHeight="1" thickBot="1">
      <c r="A49" s="22">
        <v>25</v>
      </c>
      <c r="B49" s="84">
        <f t="shared" si="0"/>
        <v>0</v>
      </c>
      <c r="C49" s="213"/>
      <c r="D49" s="214"/>
      <c r="E49" s="214"/>
      <c r="F49" s="214"/>
      <c r="G49" s="215"/>
      <c r="H49" s="149"/>
      <c r="I49" s="142"/>
      <c r="J49" s="212" t="str">
        <f t="shared" si="6"/>
        <v xml:space="preserve"> </v>
      </c>
      <c r="K49" s="212"/>
      <c r="L49" s="149"/>
      <c r="M49" s="149"/>
      <c r="N49" s="150"/>
      <c r="O49" s="150"/>
      <c r="P49" s="150"/>
      <c r="Q49" s="150"/>
      <c r="R49" s="156" t="str">
        <f t="shared" si="8"/>
        <v>//</v>
      </c>
      <c r="S49" s="27" t="e">
        <f>DATEDIF($R49,Key!$G$2,"Y")</f>
        <v>#VALUE!</v>
      </c>
      <c r="T49" s="156" t="e">
        <f>VLOOKUP($S49,Key!$C$2:$D$125,2,FALSE)</f>
        <v>#VALUE!</v>
      </c>
      <c r="U49" s="290" t="str">
        <f t="shared" si="7"/>
        <v/>
      </c>
      <c r="V49" s="151" t="str">
        <f>IF(ISERROR($N49&amp;$T49)," ",$N49&amp;$T49)</f>
        <v xml:space="preserve"> </v>
      </c>
      <c r="W49" s="155" t="e">
        <f>IF(#REF!="Y",1,0)</f>
        <v>#REF!</v>
      </c>
      <c r="X49" s="147"/>
      <c r="Y49" s="147"/>
      <c r="Z49" s="147"/>
      <c r="AA49" s="147"/>
      <c r="AB49" s="147"/>
      <c r="AC49" s="147"/>
      <c r="AD49" s="148"/>
      <c r="AE49" s="148"/>
      <c r="AF49" s="148"/>
      <c r="AG49" s="147"/>
      <c r="AH49" s="147"/>
      <c r="AI49" s="147"/>
      <c r="AJ49" s="147"/>
      <c r="AK49" s="147"/>
      <c r="AL49" s="147"/>
      <c r="AM49" s="147"/>
      <c r="AN49" s="196">
        <f t="shared" si="1"/>
        <v>0</v>
      </c>
      <c r="AO49" s="196">
        <f t="shared" si="2"/>
        <v>0</v>
      </c>
      <c r="AP49" s="205"/>
      <c r="AQ49" s="115">
        <f>IF(AND($H49="",$I49="",$L49=""),Key!$G$9,Key!$G$8)</f>
        <v>0</v>
      </c>
      <c r="AR49" s="111">
        <f>$AN49*Key!$G$12</f>
        <v>0</v>
      </c>
      <c r="AS49" s="190"/>
      <c r="AT49" s="190"/>
      <c r="AU49" s="192">
        <f t="shared" si="3"/>
        <v>0</v>
      </c>
      <c r="AV49" s="175">
        <f t="shared" si="4"/>
        <v>0</v>
      </c>
      <c r="AW49" s="204">
        <f>AP49*Key!$G$5</f>
        <v>0</v>
      </c>
      <c r="AX49" s="150"/>
      <c r="AY49" s="176">
        <f t="shared" si="5"/>
        <v>0</v>
      </c>
    </row>
    <row r="50" spans="1:51" ht="15" customHeight="1" thickBot="1">
      <c r="A50" s="22">
        <v>26</v>
      </c>
      <c r="B50" s="84">
        <f t="shared" si="0"/>
        <v>0</v>
      </c>
      <c r="C50" s="213"/>
      <c r="D50" s="214"/>
      <c r="E50" s="214"/>
      <c r="F50" s="214"/>
      <c r="G50" s="215"/>
      <c r="H50" s="149"/>
      <c r="I50" s="142"/>
      <c r="J50" s="212" t="str">
        <f t="shared" si="6"/>
        <v xml:space="preserve"> </v>
      </c>
      <c r="K50" s="212"/>
      <c r="L50" s="149"/>
      <c r="M50" s="149"/>
      <c r="N50" s="150"/>
      <c r="O50" s="150"/>
      <c r="P50" s="150"/>
      <c r="Q50" s="150"/>
      <c r="R50" s="156" t="str">
        <f t="shared" si="8"/>
        <v>//</v>
      </c>
      <c r="S50" s="27" t="e">
        <f>DATEDIF($R50,Key!$G$2,"Y")</f>
        <v>#VALUE!</v>
      </c>
      <c r="T50" s="156" t="e">
        <f>VLOOKUP($S50,Key!$C$2:$D$125,2,FALSE)</f>
        <v>#VALUE!</v>
      </c>
      <c r="U50" s="290" t="str">
        <f t="shared" si="7"/>
        <v/>
      </c>
      <c r="V50" s="151" t="str">
        <f>IF(ISERROR($N50&amp;$T50)," ",$N50&amp;$T50)</f>
        <v xml:space="preserve"> </v>
      </c>
      <c r="W50" s="152" t="e">
        <f>IF(#REF!="Y",1,0)</f>
        <v>#REF!</v>
      </c>
      <c r="X50" s="147"/>
      <c r="Y50" s="147"/>
      <c r="Z50" s="147"/>
      <c r="AA50" s="147"/>
      <c r="AB50" s="147"/>
      <c r="AC50" s="147"/>
      <c r="AD50" s="148"/>
      <c r="AE50" s="148"/>
      <c r="AF50" s="148"/>
      <c r="AG50" s="147"/>
      <c r="AH50" s="147"/>
      <c r="AI50" s="147"/>
      <c r="AJ50" s="147"/>
      <c r="AK50" s="147"/>
      <c r="AL50" s="147"/>
      <c r="AM50" s="147"/>
      <c r="AN50" s="196">
        <f t="shared" si="1"/>
        <v>0</v>
      </c>
      <c r="AO50" s="196">
        <f t="shared" si="2"/>
        <v>0</v>
      </c>
      <c r="AP50" s="205"/>
      <c r="AQ50" s="115">
        <f>IF(AND($H50="",$I50="",$L50=""),Key!$G$9,Key!$G$8)</f>
        <v>0</v>
      </c>
      <c r="AR50" s="111">
        <f>$AN50*Key!$G$12</f>
        <v>0</v>
      </c>
      <c r="AS50" s="190"/>
      <c r="AT50" s="190"/>
      <c r="AU50" s="192">
        <f t="shared" si="3"/>
        <v>0</v>
      </c>
      <c r="AV50" s="175">
        <f t="shared" si="4"/>
        <v>0</v>
      </c>
      <c r="AW50" s="204">
        <f>AP50*Key!$G$5</f>
        <v>0</v>
      </c>
      <c r="AX50" s="150"/>
      <c r="AY50" s="176">
        <f t="shared" si="5"/>
        <v>0</v>
      </c>
    </row>
    <row r="51" spans="1:51" ht="15" customHeight="1" thickBot="1">
      <c r="A51" s="22">
        <v>27</v>
      </c>
      <c r="B51" s="84">
        <f t="shared" si="0"/>
        <v>0</v>
      </c>
      <c r="C51" s="213"/>
      <c r="D51" s="214"/>
      <c r="E51" s="214"/>
      <c r="F51" s="214"/>
      <c r="G51" s="215"/>
      <c r="H51" s="149"/>
      <c r="I51" s="142"/>
      <c r="J51" s="212" t="str">
        <f t="shared" si="6"/>
        <v xml:space="preserve"> </v>
      </c>
      <c r="K51" s="212"/>
      <c r="L51" s="149"/>
      <c r="M51" s="149"/>
      <c r="N51" s="150"/>
      <c r="O51" s="150"/>
      <c r="P51" s="150"/>
      <c r="Q51" s="150"/>
      <c r="R51" s="156" t="str">
        <f t="shared" si="8"/>
        <v>//</v>
      </c>
      <c r="S51" s="27" t="e">
        <f>DATEDIF($R51,Key!$G$2,"Y")</f>
        <v>#VALUE!</v>
      </c>
      <c r="T51" s="156" t="e">
        <f>VLOOKUP($S51,Key!$C$2:$D$125,2,FALSE)</f>
        <v>#VALUE!</v>
      </c>
      <c r="U51" s="290" t="str">
        <f t="shared" si="7"/>
        <v/>
      </c>
      <c r="V51" s="151" t="str">
        <f>IF(ISERROR($N51&amp;$T51)," ",$N51&amp;$T51)</f>
        <v xml:space="preserve"> </v>
      </c>
      <c r="W51" s="155" t="e">
        <f>IF(#REF!="Y",1,0)</f>
        <v>#REF!</v>
      </c>
      <c r="X51" s="147"/>
      <c r="Y51" s="147"/>
      <c r="Z51" s="147"/>
      <c r="AA51" s="147"/>
      <c r="AB51" s="147"/>
      <c r="AC51" s="147"/>
      <c r="AD51" s="148"/>
      <c r="AE51" s="148"/>
      <c r="AF51" s="148"/>
      <c r="AG51" s="147"/>
      <c r="AH51" s="147"/>
      <c r="AI51" s="147"/>
      <c r="AJ51" s="147"/>
      <c r="AK51" s="147"/>
      <c r="AL51" s="147"/>
      <c r="AM51" s="147"/>
      <c r="AN51" s="196">
        <f t="shared" si="1"/>
        <v>0</v>
      </c>
      <c r="AO51" s="196">
        <f t="shared" si="2"/>
        <v>0</v>
      </c>
      <c r="AP51" s="205"/>
      <c r="AQ51" s="115">
        <f>IF(AND($H51="",$I51="",$L51=""),Key!$G$9,Key!$G$8)</f>
        <v>0</v>
      </c>
      <c r="AR51" s="111">
        <f>$AN51*Key!$G$12</f>
        <v>0</v>
      </c>
      <c r="AS51" s="190"/>
      <c r="AT51" s="190"/>
      <c r="AU51" s="192">
        <f t="shared" si="3"/>
        <v>0</v>
      </c>
      <c r="AV51" s="175">
        <f t="shared" si="4"/>
        <v>0</v>
      </c>
      <c r="AW51" s="204">
        <f>AP51*Key!$G$5</f>
        <v>0</v>
      </c>
      <c r="AX51" s="150"/>
      <c r="AY51" s="176">
        <f t="shared" si="5"/>
        <v>0</v>
      </c>
    </row>
    <row r="52" spans="1:51" ht="15" customHeight="1" thickBot="1">
      <c r="A52" s="22">
        <v>28</v>
      </c>
      <c r="B52" s="84">
        <f t="shared" si="0"/>
        <v>0</v>
      </c>
      <c r="C52" s="213"/>
      <c r="D52" s="214"/>
      <c r="E52" s="214"/>
      <c r="F52" s="214"/>
      <c r="G52" s="215"/>
      <c r="H52" s="149"/>
      <c r="I52" s="142"/>
      <c r="J52" s="212" t="str">
        <f t="shared" si="6"/>
        <v xml:space="preserve"> </v>
      </c>
      <c r="K52" s="212"/>
      <c r="L52" s="149"/>
      <c r="M52" s="149"/>
      <c r="N52" s="150"/>
      <c r="O52" s="150"/>
      <c r="P52" s="150"/>
      <c r="Q52" s="150"/>
      <c r="R52" s="156" t="str">
        <f t="shared" si="8"/>
        <v>//</v>
      </c>
      <c r="S52" s="27" t="e">
        <f>DATEDIF($R52,Key!$G$2,"Y")</f>
        <v>#VALUE!</v>
      </c>
      <c r="T52" s="156" t="e">
        <f>VLOOKUP($S52,Key!$C$2:$D$125,2,FALSE)</f>
        <v>#VALUE!</v>
      </c>
      <c r="U52" s="290" t="str">
        <f t="shared" si="7"/>
        <v/>
      </c>
      <c r="V52" s="151" t="str">
        <f>IF(ISERROR($N52&amp;$T52)," ",$N52&amp;$T52)</f>
        <v xml:space="preserve"> </v>
      </c>
      <c r="W52" s="152" t="e">
        <f>IF(#REF!="Y",1,0)</f>
        <v>#REF!</v>
      </c>
      <c r="X52" s="147"/>
      <c r="Y52" s="147"/>
      <c r="Z52" s="147"/>
      <c r="AA52" s="147"/>
      <c r="AB52" s="147"/>
      <c r="AC52" s="147"/>
      <c r="AD52" s="148"/>
      <c r="AE52" s="148"/>
      <c r="AF52" s="148"/>
      <c r="AG52" s="147"/>
      <c r="AH52" s="147"/>
      <c r="AI52" s="147"/>
      <c r="AJ52" s="147"/>
      <c r="AK52" s="147"/>
      <c r="AL52" s="147"/>
      <c r="AM52" s="147"/>
      <c r="AN52" s="196">
        <f t="shared" si="1"/>
        <v>0</v>
      </c>
      <c r="AO52" s="196">
        <f t="shared" si="2"/>
        <v>0</v>
      </c>
      <c r="AP52" s="205"/>
      <c r="AQ52" s="115">
        <f>IF(AND($H52="",$I52="",$L52=""),Key!$G$9,Key!$G$8)</f>
        <v>0</v>
      </c>
      <c r="AR52" s="111">
        <f>$AN52*Key!$G$12</f>
        <v>0</v>
      </c>
      <c r="AS52" s="190"/>
      <c r="AT52" s="190"/>
      <c r="AU52" s="192">
        <f t="shared" si="3"/>
        <v>0</v>
      </c>
      <c r="AV52" s="175">
        <f t="shared" si="4"/>
        <v>0</v>
      </c>
      <c r="AW52" s="204">
        <f>AP52*Key!$G$5</f>
        <v>0</v>
      </c>
      <c r="AX52" s="150"/>
      <c r="AY52" s="176">
        <f t="shared" si="5"/>
        <v>0</v>
      </c>
    </row>
    <row r="53" spans="1:51" ht="15" customHeight="1" thickBot="1">
      <c r="A53" s="22">
        <v>29</v>
      </c>
      <c r="B53" s="84">
        <f t="shared" si="0"/>
        <v>0</v>
      </c>
      <c r="C53" s="213"/>
      <c r="D53" s="214"/>
      <c r="E53" s="214"/>
      <c r="F53" s="214"/>
      <c r="G53" s="215"/>
      <c r="H53" s="149"/>
      <c r="I53" s="142"/>
      <c r="J53" s="212" t="str">
        <f t="shared" si="6"/>
        <v xml:space="preserve"> </v>
      </c>
      <c r="K53" s="212"/>
      <c r="L53" s="149"/>
      <c r="M53" s="149"/>
      <c r="N53" s="150"/>
      <c r="O53" s="150"/>
      <c r="P53" s="150"/>
      <c r="Q53" s="150"/>
      <c r="R53" s="156" t="str">
        <f t="shared" si="8"/>
        <v>//</v>
      </c>
      <c r="S53" s="27" t="e">
        <f>DATEDIF($R53,Key!$G$2,"Y")</f>
        <v>#VALUE!</v>
      </c>
      <c r="T53" s="156" t="e">
        <f>VLOOKUP($S53,Key!$C$2:$D$125,2,FALSE)</f>
        <v>#VALUE!</v>
      </c>
      <c r="U53" s="290" t="str">
        <f t="shared" si="7"/>
        <v/>
      </c>
      <c r="V53" s="151" t="str">
        <f>IF(ISERROR($N53&amp;$T53)," ",$N53&amp;$T53)</f>
        <v xml:space="preserve"> </v>
      </c>
      <c r="W53" s="155" t="e">
        <f>IF(#REF!="Y",1,0)</f>
        <v>#REF!</v>
      </c>
      <c r="X53" s="147"/>
      <c r="Y53" s="147"/>
      <c r="Z53" s="147"/>
      <c r="AA53" s="147"/>
      <c r="AB53" s="147"/>
      <c r="AC53" s="147"/>
      <c r="AD53" s="148"/>
      <c r="AE53" s="148"/>
      <c r="AF53" s="148"/>
      <c r="AG53" s="147"/>
      <c r="AH53" s="147"/>
      <c r="AI53" s="147"/>
      <c r="AJ53" s="147"/>
      <c r="AK53" s="147"/>
      <c r="AL53" s="147"/>
      <c r="AM53" s="147"/>
      <c r="AN53" s="196">
        <f t="shared" si="1"/>
        <v>0</v>
      </c>
      <c r="AO53" s="196">
        <f t="shared" si="2"/>
        <v>0</v>
      </c>
      <c r="AP53" s="205"/>
      <c r="AQ53" s="115">
        <f>IF(AND($H53="",$I53="",$L53=""),Key!$G$9,Key!$G$8)</f>
        <v>0</v>
      </c>
      <c r="AR53" s="111">
        <f>$AN53*Key!$G$12</f>
        <v>0</v>
      </c>
      <c r="AS53" s="190"/>
      <c r="AT53" s="190"/>
      <c r="AU53" s="192">
        <f t="shared" si="3"/>
        <v>0</v>
      </c>
      <c r="AV53" s="175">
        <f t="shared" si="4"/>
        <v>0</v>
      </c>
      <c r="AW53" s="204">
        <f>AP53*Key!$G$5</f>
        <v>0</v>
      </c>
      <c r="AX53" s="150"/>
      <c r="AY53" s="176">
        <f t="shared" si="5"/>
        <v>0</v>
      </c>
    </row>
    <row r="54" spans="1:51" ht="15" customHeight="1" thickBot="1">
      <c r="A54" s="22">
        <v>30</v>
      </c>
      <c r="B54" s="84">
        <f t="shared" si="0"/>
        <v>0</v>
      </c>
      <c r="C54" s="213"/>
      <c r="D54" s="214"/>
      <c r="E54" s="214"/>
      <c r="F54" s="214"/>
      <c r="G54" s="215"/>
      <c r="H54" s="149"/>
      <c r="I54" s="142"/>
      <c r="J54" s="212" t="str">
        <f t="shared" si="6"/>
        <v xml:space="preserve"> </v>
      </c>
      <c r="K54" s="212"/>
      <c r="L54" s="149"/>
      <c r="M54" s="149"/>
      <c r="N54" s="150"/>
      <c r="O54" s="150"/>
      <c r="P54" s="150"/>
      <c r="Q54" s="150"/>
      <c r="R54" s="156" t="str">
        <f t="shared" si="8"/>
        <v>//</v>
      </c>
      <c r="S54" s="27" t="e">
        <f>DATEDIF($R54,Key!$G$2,"Y")</f>
        <v>#VALUE!</v>
      </c>
      <c r="T54" s="156" t="e">
        <f>VLOOKUP($S54,Key!$C$2:$D$125,2,FALSE)</f>
        <v>#VALUE!</v>
      </c>
      <c r="U54" s="290" t="str">
        <f t="shared" si="7"/>
        <v/>
      </c>
      <c r="V54" s="151" t="str">
        <f>IF(ISERROR($N54&amp;$T54)," ",$N54&amp;$T54)</f>
        <v xml:space="preserve"> </v>
      </c>
      <c r="W54" s="152" t="e">
        <f>IF(#REF!="Y",1,0)</f>
        <v>#REF!</v>
      </c>
      <c r="X54" s="147"/>
      <c r="Y54" s="147"/>
      <c r="Z54" s="147"/>
      <c r="AA54" s="147"/>
      <c r="AB54" s="147"/>
      <c r="AC54" s="147"/>
      <c r="AD54" s="148"/>
      <c r="AE54" s="148"/>
      <c r="AF54" s="148"/>
      <c r="AG54" s="147"/>
      <c r="AH54" s="147"/>
      <c r="AI54" s="147"/>
      <c r="AJ54" s="147"/>
      <c r="AK54" s="147"/>
      <c r="AL54" s="147"/>
      <c r="AM54" s="147"/>
      <c r="AN54" s="196">
        <f t="shared" si="1"/>
        <v>0</v>
      </c>
      <c r="AO54" s="196">
        <f t="shared" si="2"/>
        <v>0</v>
      </c>
      <c r="AP54" s="205"/>
      <c r="AQ54" s="115">
        <f>IF(AND($H54="",$I54="",$L54=""),Key!$G$9,Key!$G$8)</f>
        <v>0</v>
      </c>
      <c r="AR54" s="111">
        <f>$AN54*Key!$G$12</f>
        <v>0</v>
      </c>
      <c r="AS54" s="190"/>
      <c r="AT54" s="190"/>
      <c r="AU54" s="192">
        <f t="shared" si="3"/>
        <v>0</v>
      </c>
      <c r="AV54" s="175">
        <f t="shared" si="4"/>
        <v>0</v>
      </c>
      <c r="AW54" s="204">
        <f>AP54*Key!$G$5</f>
        <v>0</v>
      </c>
      <c r="AX54" s="150"/>
      <c r="AY54" s="176">
        <f t="shared" si="5"/>
        <v>0</v>
      </c>
    </row>
    <row r="55" spans="1:51" ht="15" customHeight="1" thickBot="1">
      <c r="A55" s="22">
        <v>31</v>
      </c>
      <c r="B55" s="84">
        <f t="shared" si="0"/>
        <v>0</v>
      </c>
      <c r="C55" s="213"/>
      <c r="D55" s="214"/>
      <c r="E55" s="214"/>
      <c r="F55" s="214"/>
      <c r="G55" s="215"/>
      <c r="H55" s="149"/>
      <c r="I55" s="142"/>
      <c r="J55" s="212" t="str">
        <f t="shared" si="6"/>
        <v xml:space="preserve"> </v>
      </c>
      <c r="K55" s="212"/>
      <c r="L55" s="149"/>
      <c r="M55" s="149"/>
      <c r="N55" s="150"/>
      <c r="O55" s="150"/>
      <c r="P55" s="150"/>
      <c r="Q55" s="150"/>
      <c r="R55" s="156" t="str">
        <f t="shared" si="8"/>
        <v>//</v>
      </c>
      <c r="S55" s="27" t="e">
        <f>DATEDIF($R55,Key!$G$2,"Y")</f>
        <v>#VALUE!</v>
      </c>
      <c r="T55" s="156" t="e">
        <f>VLOOKUP($S55,Key!$C$2:$D$125,2,FALSE)</f>
        <v>#VALUE!</v>
      </c>
      <c r="U55" s="290" t="str">
        <f t="shared" si="7"/>
        <v/>
      </c>
      <c r="V55" s="151" t="str">
        <f>IF(ISERROR($N55&amp;$T55)," ",$N55&amp;$T55)</f>
        <v xml:space="preserve"> </v>
      </c>
      <c r="W55" s="155" t="e">
        <f>IF(#REF!="Y",1,0)</f>
        <v>#REF!</v>
      </c>
      <c r="X55" s="147"/>
      <c r="Y55" s="147"/>
      <c r="Z55" s="147"/>
      <c r="AA55" s="147"/>
      <c r="AB55" s="147"/>
      <c r="AC55" s="147"/>
      <c r="AD55" s="148"/>
      <c r="AE55" s="148"/>
      <c r="AF55" s="148"/>
      <c r="AG55" s="147"/>
      <c r="AH55" s="147"/>
      <c r="AI55" s="147"/>
      <c r="AJ55" s="147"/>
      <c r="AK55" s="147"/>
      <c r="AL55" s="147"/>
      <c r="AM55" s="147"/>
      <c r="AN55" s="196">
        <f t="shared" si="1"/>
        <v>0</v>
      </c>
      <c r="AO55" s="196">
        <f t="shared" si="2"/>
        <v>0</v>
      </c>
      <c r="AP55" s="205"/>
      <c r="AQ55" s="115">
        <f>IF(AND($H55="",$I55="",$L55=""),Key!$G$9,Key!$G$8)</f>
        <v>0</v>
      </c>
      <c r="AR55" s="111">
        <f>$AN55*Key!$G$12</f>
        <v>0</v>
      </c>
      <c r="AS55" s="190"/>
      <c r="AT55" s="190"/>
      <c r="AU55" s="192">
        <f t="shared" si="3"/>
        <v>0</v>
      </c>
      <c r="AV55" s="175">
        <f t="shared" si="4"/>
        <v>0</v>
      </c>
      <c r="AW55" s="204">
        <f>AP55*Key!$G$5</f>
        <v>0</v>
      </c>
      <c r="AX55" s="150"/>
      <c r="AY55" s="176">
        <f t="shared" si="5"/>
        <v>0</v>
      </c>
    </row>
    <row r="56" spans="1:51" ht="15" customHeight="1" thickBot="1">
      <c r="A56" s="22">
        <v>32</v>
      </c>
      <c r="B56" s="84">
        <f t="shared" ref="B56:B87" si="9">IF($F$8="OTHER 其他",$F$10,$F$8)</f>
        <v>0</v>
      </c>
      <c r="C56" s="213"/>
      <c r="D56" s="214"/>
      <c r="E56" s="214"/>
      <c r="F56" s="214"/>
      <c r="G56" s="215"/>
      <c r="H56" s="149"/>
      <c r="I56" s="142"/>
      <c r="J56" s="212" t="str">
        <f t="shared" si="6"/>
        <v xml:space="preserve"> </v>
      </c>
      <c r="K56" s="212"/>
      <c r="L56" s="149"/>
      <c r="M56" s="149"/>
      <c r="N56" s="150"/>
      <c r="O56" s="150"/>
      <c r="P56" s="150"/>
      <c r="Q56" s="150"/>
      <c r="R56" s="156" t="str">
        <f t="shared" si="8"/>
        <v>//</v>
      </c>
      <c r="S56" s="27" t="e">
        <f>DATEDIF($R56,Key!$G$2,"Y")</f>
        <v>#VALUE!</v>
      </c>
      <c r="T56" s="156" t="e">
        <f>VLOOKUP($S56,Key!$C$2:$D$125,2,FALSE)</f>
        <v>#VALUE!</v>
      </c>
      <c r="U56" s="290" t="str">
        <f t="shared" si="7"/>
        <v/>
      </c>
      <c r="V56" s="151" t="str">
        <f>IF(ISERROR($N56&amp;$T56)," ",$N56&amp;$T56)</f>
        <v xml:space="preserve"> </v>
      </c>
      <c r="W56" s="152" t="e">
        <f>IF(#REF!="Y",1,0)</f>
        <v>#REF!</v>
      </c>
      <c r="X56" s="147"/>
      <c r="Y56" s="147"/>
      <c r="Z56" s="147"/>
      <c r="AA56" s="147"/>
      <c r="AB56" s="147"/>
      <c r="AC56" s="147"/>
      <c r="AD56" s="148"/>
      <c r="AE56" s="148"/>
      <c r="AF56" s="148"/>
      <c r="AG56" s="147"/>
      <c r="AH56" s="147"/>
      <c r="AI56" s="147"/>
      <c r="AJ56" s="147"/>
      <c r="AK56" s="147"/>
      <c r="AL56" s="147"/>
      <c r="AM56" s="147"/>
      <c r="AN56" s="196">
        <f t="shared" ref="AN56:AN87" si="10">SUM($X56:$AK56)</f>
        <v>0</v>
      </c>
      <c r="AO56" s="196">
        <f t="shared" si="2"/>
        <v>0</v>
      </c>
      <c r="AP56" s="205"/>
      <c r="AQ56" s="115">
        <f>IF(AND($H56="",$I56="",$L56=""),Key!$G$9,Key!$G$8)</f>
        <v>0</v>
      </c>
      <c r="AR56" s="111">
        <f>$AN56*Key!$G$12</f>
        <v>0</v>
      </c>
      <c r="AS56" s="190"/>
      <c r="AT56" s="190"/>
      <c r="AU56" s="192">
        <f t="shared" si="3"/>
        <v>0</v>
      </c>
      <c r="AV56" s="175">
        <f t="shared" si="4"/>
        <v>0</v>
      </c>
      <c r="AW56" s="204">
        <f>AP56*Key!$G$5</f>
        <v>0</v>
      </c>
      <c r="AX56" s="150"/>
      <c r="AY56" s="176">
        <f t="shared" si="5"/>
        <v>0</v>
      </c>
    </row>
    <row r="57" spans="1:51" ht="15" customHeight="1" thickBot="1">
      <c r="A57" s="22">
        <v>33</v>
      </c>
      <c r="B57" s="84">
        <f t="shared" si="9"/>
        <v>0</v>
      </c>
      <c r="C57" s="213"/>
      <c r="D57" s="214"/>
      <c r="E57" s="214"/>
      <c r="F57" s="214"/>
      <c r="G57" s="215"/>
      <c r="H57" s="149"/>
      <c r="I57" s="142"/>
      <c r="J57" s="212" t="str">
        <f t="shared" si="6"/>
        <v xml:space="preserve"> </v>
      </c>
      <c r="K57" s="212"/>
      <c r="L57" s="149"/>
      <c r="M57" s="149"/>
      <c r="N57" s="150"/>
      <c r="O57" s="150"/>
      <c r="P57" s="150"/>
      <c r="Q57" s="150"/>
      <c r="R57" s="156" t="str">
        <f t="shared" si="8"/>
        <v>//</v>
      </c>
      <c r="S57" s="27" t="e">
        <f>DATEDIF($R57,Key!$G$2,"Y")</f>
        <v>#VALUE!</v>
      </c>
      <c r="T57" s="156" t="e">
        <f>VLOOKUP($S57,Key!$C$2:$D$125,2,FALSE)</f>
        <v>#VALUE!</v>
      </c>
      <c r="U57" s="290" t="str">
        <f t="shared" si="7"/>
        <v/>
      </c>
      <c r="V57" s="151" t="str">
        <f>IF(ISERROR($N57&amp;$T57)," ",$N57&amp;$T57)</f>
        <v xml:space="preserve"> </v>
      </c>
      <c r="W57" s="155" t="e">
        <f>IF(#REF!="Y",1,0)</f>
        <v>#REF!</v>
      </c>
      <c r="X57" s="147"/>
      <c r="Y57" s="147"/>
      <c r="Z57" s="147"/>
      <c r="AA57" s="147"/>
      <c r="AB57" s="147"/>
      <c r="AC57" s="147"/>
      <c r="AD57" s="148"/>
      <c r="AE57" s="148"/>
      <c r="AF57" s="148"/>
      <c r="AG57" s="147"/>
      <c r="AH57" s="147"/>
      <c r="AI57" s="147"/>
      <c r="AJ57" s="147"/>
      <c r="AK57" s="147"/>
      <c r="AL57" s="147"/>
      <c r="AM57" s="147"/>
      <c r="AN57" s="196">
        <f t="shared" si="10"/>
        <v>0</v>
      </c>
      <c r="AO57" s="196">
        <f t="shared" si="2"/>
        <v>0</v>
      </c>
      <c r="AP57" s="205"/>
      <c r="AQ57" s="115">
        <f>IF(AND($H57="",$I57="",$L57=""),Key!$G$9,Key!$G$8)</f>
        <v>0</v>
      </c>
      <c r="AR57" s="111">
        <f>$AN57*Key!$G$12</f>
        <v>0</v>
      </c>
      <c r="AS57" s="190"/>
      <c r="AT57" s="190"/>
      <c r="AU57" s="192">
        <f t="shared" si="3"/>
        <v>0</v>
      </c>
      <c r="AV57" s="175">
        <f t="shared" si="4"/>
        <v>0</v>
      </c>
      <c r="AW57" s="204">
        <f>AP57*Key!$G$5</f>
        <v>0</v>
      </c>
      <c r="AX57" s="150"/>
      <c r="AY57" s="176">
        <f t="shared" si="5"/>
        <v>0</v>
      </c>
    </row>
    <row r="58" spans="1:51" ht="15" customHeight="1" thickBot="1">
      <c r="A58" s="22">
        <v>34</v>
      </c>
      <c r="B58" s="84">
        <f t="shared" si="9"/>
        <v>0</v>
      </c>
      <c r="C58" s="213"/>
      <c r="D58" s="214"/>
      <c r="E58" s="214"/>
      <c r="F58" s="214"/>
      <c r="G58" s="215"/>
      <c r="H58" s="149"/>
      <c r="I58" s="142"/>
      <c r="J58" s="212" t="str">
        <f t="shared" si="6"/>
        <v xml:space="preserve"> </v>
      </c>
      <c r="K58" s="212"/>
      <c r="L58" s="149"/>
      <c r="M58" s="149"/>
      <c r="N58" s="150"/>
      <c r="O58" s="150"/>
      <c r="P58" s="150"/>
      <c r="Q58" s="150"/>
      <c r="R58" s="156" t="str">
        <f t="shared" si="8"/>
        <v>//</v>
      </c>
      <c r="S58" s="27" t="e">
        <f>DATEDIF($R58,Key!$G$2,"Y")</f>
        <v>#VALUE!</v>
      </c>
      <c r="T58" s="156" t="e">
        <f>VLOOKUP($S58,Key!$C$2:$D$125,2,FALSE)</f>
        <v>#VALUE!</v>
      </c>
      <c r="U58" s="290" t="str">
        <f t="shared" si="7"/>
        <v/>
      </c>
      <c r="V58" s="151" t="str">
        <f>IF(ISERROR($N58&amp;$T58)," ",$N58&amp;$T58)</f>
        <v xml:space="preserve"> </v>
      </c>
      <c r="W58" s="152" t="e">
        <f>IF(#REF!="Y",1,0)</f>
        <v>#REF!</v>
      </c>
      <c r="X58" s="147"/>
      <c r="Y58" s="147"/>
      <c r="Z58" s="147"/>
      <c r="AA58" s="147"/>
      <c r="AB58" s="147"/>
      <c r="AC58" s="147"/>
      <c r="AD58" s="148"/>
      <c r="AE58" s="148"/>
      <c r="AF58" s="148"/>
      <c r="AG58" s="147"/>
      <c r="AH58" s="147"/>
      <c r="AI58" s="147"/>
      <c r="AJ58" s="147"/>
      <c r="AK58" s="147"/>
      <c r="AL58" s="147"/>
      <c r="AM58" s="147"/>
      <c r="AN58" s="196">
        <f t="shared" si="10"/>
        <v>0</v>
      </c>
      <c r="AO58" s="196">
        <f t="shared" si="2"/>
        <v>0</v>
      </c>
      <c r="AP58" s="205"/>
      <c r="AQ58" s="115">
        <f>IF(AND($H58="",$I58="",$L58=""),Key!$G$9,Key!$G$8)</f>
        <v>0</v>
      </c>
      <c r="AR58" s="111">
        <f>$AN58*Key!$G$12</f>
        <v>0</v>
      </c>
      <c r="AS58" s="190"/>
      <c r="AT58" s="190"/>
      <c r="AU58" s="192">
        <f t="shared" si="3"/>
        <v>0</v>
      </c>
      <c r="AV58" s="175">
        <f t="shared" si="4"/>
        <v>0</v>
      </c>
      <c r="AW58" s="204">
        <f>AP58*Key!$G$5</f>
        <v>0</v>
      </c>
      <c r="AX58" s="150"/>
      <c r="AY58" s="176">
        <f t="shared" si="5"/>
        <v>0</v>
      </c>
    </row>
    <row r="59" spans="1:51" ht="15" customHeight="1" thickBot="1">
      <c r="A59" s="22">
        <v>35</v>
      </c>
      <c r="B59" s="84">
        <f t="shared" si="9"/>
        <v>0</v>
      </c>
      <c r="C59" s="213"/>
      <c r="D59" s="214"/>
      <c r="E59" s="214"/>
      <c r="F59" s="214"/>
      <c r="G59" s="215"/>
      <c r="H59" s="149"/>
      <c r="I59" s="142"/>
      <c r="J59" s="212" t="str">
        <f t="shared" si="6"/>
        <v xml:space="preserve"> </v>
      </c>
      <c r="K59" s="212"/>
      <c r="L59" s="149"/>
      <c r="M59" s="149"/>
      <c r="N59" s="150"/>
      <c r="O59" s="150"/>
      <c r="P59" s="150"/>
      <c r="Q59" s="150"/>
      <c r="R59" s="156" t="str">
        <f t="shared" si="8"/>
        <v>//</v>
      </c>
      <c r="S59" s="27" t="e">
        <f>DATEDIF($R59,Key!$G$2,"Y")</f>
        <v>#VALUE!</v>
      </c>
      <c r="T59" s="156" t="e">
        <f>VLOOKUP($S59,Key!$C$2:$D$125,2,FALSE)</f>
        <v>#VALUE!</v>
      </c>
      <c r="U59" s="290" t="str">
        <f t="shared" si="7"/>
        <v/>
      </c>
      <c r="V59" s="151" t="str">
        <f>IF(ISERROR($N59&amp;$T59)," ",$N59&amp;$T59)</f>
        <v xml:space="preserve"> </v>
      </c>
      <c r="W59" s="155" t="e">
        <f>IF(#REF!="Y",1,0)</f>
        <v>#REF!</v>
      </c>
      <c r="X59" s="147"/>
      <c r="Y59" s="147"/>
      <c r="Z59" s="147"/>
      <c r="AA59" s="147"/>
      <c r="AB59" s="147"/>
      <c r="AC59" s="147"/>
      <c r="AD59" s="148"/>
      <c r="AE59" s="148"/>
      <c r="AF59" s="148"/>
      <c r="AG59" s="147"/>
      <c r="AH59" s="147"/>
      <c r="AI59" s="147"/>
      <c r="AJ59" s="147"/>
      <c r="AK59" s="147"/>
      <c r="AL59" s="147"/>
      <c r="AM59" s="147"/>
      <c r="AN59" s="196">
        <f t="shared" si="10"/>
        <v>0</v>
      </c>
      <c r="AO59" s="196">
        <f t="shared" si="2"/>
        <v>0</v>
      </c>
      <c r="AP59" s="205"/>
      <c r="AQ59" s="115">
        <f>IF(AND($H59="",$I59="",$L59=""),Key!$G$9,Key!$G$8)</f>
        <v>0</v>
      </c>
      <c r="AR59" s="111">
        <f>$AN59*Key!$G$12</f>
        <v>0</v>
      </c>
      <c r="AS59" s="190"/>
      <c r="AT59" s="190"/>
      <c r="AU59" s="192">
        <f t="shared" si="3"/>
        <v>0</v>
      </c>
      <c r="AV59" s="175">
        <f t="shared" si="4"/>
        <v>0</v>
      </c>
      <c r="AW59" s="204">
        <f>AP59*Key!$G$5</f>
        <v>0</v>
      </c>
      <c r="AX59" s="150"/>
      <c r="AY59" s="176">
        <f t="shared" si="5"/>
        <v>0</v>
      </c>
    </row>
    <row r="60" spans="1:51" ht="15" customHeight="1" thickBot="1">
      <c r="A60" s="22">
        <v>36</v>
      </c>
      <c r="B60" s="84">
        <f t="shared" si="9"/>
        <v>0</v>
      </c>
      <c r="C60" s="213"/>
      <c r="D60" s="214"/>
      <c r="E60" s="214"/>
      <c r="F60" s="214"/>
      <c r="G60" s="215"/>
      <c r="H60" s="149"/>
      <c r="I60" s="142"/>
      <c r="J60" s="212" t="str">
        <f t="shared" si="6"/>
        <v xml:space="preserve"> </v>
      </c>
      <c r="K60" s="212"/>
      <c r="L60" s="149"/>
      <c r="M60" s="149"/>
      <c r="N60" s="150"/>
      <c r="O60" s="150"/>
      <c r="P60" s="150"/>
      <c r="Q60" s="150"/>
      <c r="R60" s="156" t="str">
        <f t="shared" si="8"/>
        <v>//</v>
      </c>
      <c r="S60" s="27" t="e">
        <f>DATEDIF($R60,Key!$G$2,"Y")</f>
        <v>#VALUE!</v>
      </c>
      <c r="T60" s="156" t="e">
        <f>VLOOKUP($S60,Key!$C$2:$D$125,2,FALSE)</f>
        <v>#VALUE!</v>
      </c>
      <c r="U60" s="290" t="str">
        <f t="shared" si="7"/>
        <v/>
      </c>
      <c r="V60" s="151" t="str">
        <f>IF(ISERROR($N60&amp;$T60)," ",$N60&amp;$T60)</f>
        <v xml:space="preserve"> </v>
      </c>
      <c r="W60" s="152" t="e">
        <f>IF(#REF!="Y",1,0)</f>
        <v>#REF!</v>
      </c>
      <c r="X60" s="147"/>
      <c r="Y60" s="147"/>
      <c r="Z60" s="147"/>
      <c r="AA60" s="147"/>
      <c r="AB60" s="147"/>
      <c r="AC60" s="147"/>
      <c r="AD60" s="148"/>
      <c r="AE60" s="148"/>
      <c r="AF60" s="148"/>
      <c r="AG60" s="147"/>
      <c r="AH60" s="147"/>
      <c r="AI60" s="147"/>
      <c r="AJ60" s="147"/>
      <c r="AK60" s="147"/>
      <c r="AL60" s="147"/>
      <c r="AM60" s="147"/>
      <c r="AN60" s="196">
        <f t="shared" si="10"/>
        <v>0</v>
      </c>
      <c r="AO60" s="196">
        <f t="shared" si="2"/>
        <v>0</v>
      </c>
      <c r="AP60" s="205"/>
      <c r="AQ60" s="115">
        <f>IF(AND($H60="",$I60="",$L60=""),Key!$G$9,Key!$G$8)</f>
        <v>0</v>
      </c>
      <c r="AR60" s="111">
        <f>$AN60*Key!$G$12</f>
        <v>0</v>
      </c>
      <c r="AS60" s="190"/>
      <c r="AT60" s="190"/>
      <c r="AU60" s="192">
        <f t="shared" si="3"/>
        <v>0</v>
      </c>
      <c r="AV60" s="175">
        <f t="shared" si="4"/>
        <v>0</v>
      </c>
      <c r="AW60" s="204">
        <f>AP60*Key!$G$5</f>
        <v>0</v>
      </c>
      <c r="AX60" s="150"/>
      <c r="AY60" s="176">
        <f t="shared" si="5"/>
        <v>0</v>
      </c>
    </row>
    <row r="61" spans="1:51" ht="15" customHeight="1" thickBot="1">
      <c r="A61" s="22">
        <v>37</v>
      </c>
      <c r="B61" s="84">
        <f t="shared" si="9"/>
        <v>0</v>
      </c>
      <c r="C61" s="213"/>
      <c r="D61" s="214"/>
      <c r="E61" s="214"/>
      <c r="F61" s="214"/>
      <c r="G61" s="215"/>
      <c r="H61" s="149"/>
      <c r="I61" s="142"/>
      <c r="J61" s="212" t="str">
        <f t="shared" si="6"/>
        <v xml:space="preserve"> </v>
      </c>
      <c r="K61" s="212"/>
      <c r="L61" s="149"/>
      <c r="M61" s="149"/>
      <c r="N61" s="150"/>
      <c r="O61" s="150"/>
      <c r="P61" s="150"/>
      <c r="Q61" s="150"/>
      <c r="R61" s="156" t="str">
        <f t="shared" si="8"/>
        <v>//</v>
      </c>
      <c r="S61" s="27" t="e">
        <f>DATEDIF($R61,Key!$G$2,"Y")</f>
        <v>#VALUE!</v>
      </c>
      <c r="T61" s="156" t="e">
        <f>VLOOKUP($S61,Key!$C$2:$D$125,2,FALSE)</f>
        <v>#VALUE!</v>
      </c>
      <c r="U61" s="290" t="str">
        <f t="shared" si="7"/>
        <v/>
      </c>
      <c r="V61" s="151" t="str">
        <f>IF(ISERROR($N61&amp;$T61)," ",$N61&amp;$T61)</f>
        <v xml:space="preserve"> </v>
      </c>
      <c r="W61" s="155" t="e">
        <f>IF(#REF!="Y",1,0)</f>
        <v>#REF!</v>
      </c>
      <c r="X61" s="147"/>
      <c r="Y61" s="147"/>
      <c r="Z61" s="147"/>
      <c r="AA61" s="147"/>
      <c r="AB61" s="147"/>
      <c r="AC61" s="147"/>
      <c r="AD61" s="148"/>
      <c r="AE61" s="148"/>
      <c r="AF61" s="148"/>
      <c r="AG61" s="147"/>
      <c r="AH61" s="147"/>
      <c r="AI61" s="147"/>
      <c r="AJ61" s="147"/>
      <c r="AK61" s="147"/>
      <c r="AL61" s="147"/>
      <c r="AM61" s="147"/>
      <c r="AN61" s="196">
        <f t="shared" si="10"/>
        <v>0</v>
      </c>
      <c r="AO61" s="196">
        <f t="shared" si="2"/>
        <v>0</v>
      </c>
      <c r="AP61" s="205"/>
      <c r="AQ61" s="115">
        <f>IF(AND($H61="",$I61="",$L61=""),Key!$G$9,Key!$G$8)</f>
        <v>0</v>
      </c>
      <c r="AR61" s="111">
        <f>$AN61*Key!$G$12</f>
        <v>0</v>
      </c>
      <c r="AS61" s="190"/>
      <c r="AT61" s="190"/>
      <c r="AU61" s="192">
        <f t="shared" si="3"/>
        <v>0</v>
      </c>
      <c r="AV61" s="175">
        <f t="shared" si="4"/>
        <v>0</v>
      </c>
      <c r="AW61" s="204">
        <f>AP61*Key!$G$5</f>
        <v>0</v>
      </c>
      <c r="AX61" s="150"/>
      <c r="AY61" s="176">
        <f t="shared" si="5"/>
        <v>0</v>
      </c>
    </row>
    <row r="62" spans="1:51" ht="15" customHeight="1" thickBot="1">
      <c r="A62" s="22">
        <v>38</v>
      </c>
      <c r="B62" s="84">
        <f t="shared" si="9"/>
        <v>0</v>
      </c>
      <c r="C62" s="213"/>
      <c r="D62" s="214"/>
      <c r="E62" s="214"/>
      <c r="F62" s="214"/>
      <c r="G62" s="215"/>
      <c r="H62" s="149"/>
      <c r="I62" s="142"/>
      <c r="J62" s="212" t="str">
        <f t="shared" si="6"/>
        <v xml:space="preserve"> </v>
      </c>
      <c r="K62" s="212"/>
      <c r="L62" s="149"/>
      <c r="M62" s="149"/>
      <c r="N62" s="150"/>
      <c r="O62" s="150"/>
      <c r="P62" s="150"/>
      <c r="Q62" s="150"/>
      <c r="R62" s="156" t="str">
        <f t="shared" si="8"/>
        <v>//</v>
      </c>
      <c r="S62" s="27" t="e">
        <f>DATEDIF($R62,Key!$G$2,"Y")</f>
        <v>#VALUE!</v>
      </c>
      <c r="T62" s="156" t="e">
        <f>VLOOKUP($S62,Key!$C$2:$D$125,2,FALSE)</f>
        <v>#VALUE!</v>
      </c>
      <c r="U62" s="290" t="str">
        <f t="shared" si="7"/>
        <v/>
      </c>
      <c r="V62" s="151" t="str">
        <f>IF(ISERROR($N62&amp;$T62)," ",$N62&amp;$T62)</f>
        <v xml:space="preserve"> </v>
      </c>
      <c r="W62" s="152" t="e">
        <f>IF(#REF!="Y",1,0)</f>
        <v>#REF!</v>
      </c>
      <c r="X62" s="147"/>
      <c r="Y62" s="147"/>
      <c r="Z62" s="147"/>
      <c r="AA62" s="147"/>
      <c r="AB62" s="147"/>
      <c r="AC62" s="147"/>
      <c r="AD62" s="148"/>
      <c r="AE62" s="148"/>
      <c r="AF62" s="148"/>
      <c r="AG62" s="147"/>
      <c r="AH62" s="147"/>
      <c r="AI62" s="147"/>
      <c r="AJ62" s="147"/>
      <c r="AK62" s="147"/>
      <c r="AL62" s="147"/>
      <c r="AM62" s="147"/>
      <c r="AN62" s="196">
        <f t="shared" si="10"/>
        <v>0</v>
      </c>
      <c r="AO62" s="196">
        <f t="shared" si="2"/>
        <v>0</v>
      </c>
      <c r="AP62" s="205"/>
      <c r="AQ62" s="115">
        <f>IF(AND($H62="",$I62="",$L62=""),Key!$G$9,Key!$G$8)</f>
        <v>0</v>
      </c>
      <c r="AR62" s="111">
        <f>$AN62*Key!$G$12</f>
        <v>0</v>
      </c>
      <c r="AS62" s="190"/>
      <c r="AT62" s="190"/>
      <c r="AU62" s="192">
        <f t="shared" si="3"/>
        <v>0</v>
      </c>
      <c r="AV62" s="175">
        <f t="shared" si="4"/>
        <v>0</v>
      </c>
      <c r="AW62" s="204">
        <f>AP62*Key!$G$5</f>
        <v>0</v>
      </c>
      <c r="AX62" s="150"/>
      <c r="AY62" s="176">
        <f t="shared" si="5"/>
        <v>0</v>
      </c>
    </row>
    <row r="63" spans="1:51" ht="15" customHeight="1" thickBot="1">
      <c r="A63" s="22">
        <v>39</v>
      </c>
      <c r="B63" s="84">
        <f t="shared" si="9"/>
        <v>0</v>
      </c>
      <c r="C63" s="213"/>
      <c r="D63" s="214"/>
      <c r="E63" s="214"/>
      <c r="F63" s="214"/>
      <c r="G63" s="215"/>
      <c r="H63" s="149"/>
      <c r="I63" s="142"/>
      <c r="J63" s="212" t="str">
        <f t="shared" si="6"/>
        <v xml:space="preserve"> </v>
      </c>
      <c r="K63" s="212"/>
      <c r="L63" s="149"/>
      <c r="M63" s="149"/>
      <c r="N63" s="150"/>
      <c r="O63" s="150"/>
      <c r="P63" s="150"/>
      <c r="Q63" s="150"/>
      <c r="R63" s="156" t="str">
        <f t="shared" si="8"/>
        <v>//</v>
      </c>
      <c r="S63" s="27" t="e">
        <f>DATEDIF($R63,Key!$G$2,"Y")</f>
        <v>#VALUE!</v>
      </c>
      <c r="T63" s="156" t="e">
        <f>VLOOKUP($S63,Key!$C$2:$D$125,2,FALSE)</f>
        <v>#VALUE!</v>
      </c>
      <c r="U63" s="290" t="str">
        <f t="shared" si="7"/>
        <v/>
      </c>
      <c r="V63" s="151" t="str">
        <f>IF(ISERROR($N63&amp;$T63)," ",$N63&amp;$T63)</f>
        <v xml:space="preserve"> </v>
      </c>
      <c r="W63" s="155" t="e">
        <f>IF(#REF!="Y",1,0)</f>
        <v>#REF!</v>
      </c>
      <c r="X63" s="147"/>
      <c r="Y63" s="147"/>
      <c r="Z63" s="147"/>
      <c r="AA63" s="147"/>
      <c r="AB63" s="147"/>
      <c r="AC63" s="147"/>
      <c r="AD63" s="148"/>
      <c r="AE63" s="148"/>
      <c r="AF63" s="148"/>
      <c r="AG63" s="147"/>
      <c r="AH63" s="147"/>
      <c r="AI63" s="147"/>
      <c r="AJ63" s="147"/>
      <c r="AK63" s="147"/>
      <c r="AL63" s="147"/>
      <c r="AM63" s="147"/>
      <c r="AN63" s="196">
        <f t="shared" si="10"/>
        <v>0</v>
      </c>
      <c r="AO63" s="196">
        <f t="shared" si="2"/>
        <v>0</v>
      </c>
      <c r="AP63" s="205"/>
      <c r="AQ63" s="115">
        <f>IF(AND($H63="",$I63="",$L63=""),Key!$G$9,Key!$G$8)</f>
        <v>0</v>
      </c>
      <c r="AR63" s="111">
        <f>$AN63*Key!$G$12</f>
        <v>0</v>
      </c>
      <c r="AS63" s="190"/>
      <c r="AT63" s="190"/>
      <c r="AU63" s="192">
        <f t="shared" si="3"/>
        <v>0</v>
      </c>
      <c r="AV63" s="175">
        <f t="shared" si="4"/>
        <v>0</v>
      </c>
      <c r="AW63" s="204">
        <f>AP63*Key!$G$5</f>
        <v>0</v>
      </c>
      <c r="AX63" s="150"/>
      <c r="AY63" s="176">
        <f t="shared" si="5"/>
        <v>0</v>
      </c>
    </row>
    <row r="64" spans="1:51" ht="15" customHeight="1" thickBot="1">
      <c r="A64" s="22">
        <v>40</v>
      </c>
      <c r="B64" s="84">
        <f t="shared" si="9"/>
        <v>0</v>
      </c>
      <c r="C64" s="213"/>
      <c r="D64" s="214"/>
      <c r="E64" s="214"/>
      <c r="F64" s="214"/>
      <c r="G64" s="215"/>
      <c r="H64" s="149"/>
      <c r="I64" s="142"/>
      <c r="J64" s="212" t="str">
        <f t="shared" si="6"/>
        <v xml:space="preserve"> </v>
      </c>
      <c r="K64" s="212"/>
      <c r="L64" s="149"/>
      <c r="M64" s="149"/>
      <c r="N64" s="150"/>
      <c r="O64" s="150"/>
      <c r="P64" s="150"/>
      <c r="Q64" s="150"/>
      <c r="R64" s="156" t="str">
        <f t="shared" si="8"/>
        <v>//</v>
      </c>
      <c r="S64" s="27" t="e">
        <f>DATEDIF($R64,Key!$G$2,"Y")</f>
        <v>#VALUE!</v>
      </c>
      <c r="T64" s="156" t="e">
        <f>VLOOKUP($S64,Key!$C$2:$D$125,2,FALSE)</f>
        <v>#VALUE!</v>
      </c>
      <c r="U64" s="290" t="str">
        <f t="shared" si="7"/>
        <v/>
      </c>
      <c r="V64" s="151" t="str">
        <f>IF(ISERROR($N64&amp;$T64)," ",$N64&amp;$T64)</f>
        <v xml:space="preserve"> </v>
      </c>
      <c r="W64" s="152" t="e">
        <f>IF(#REF!="Y",1,0)</f>
        <v>#REF!</v>
      </c>
      <c r="X64" s="147"/>
      <c r="Y64" s="147"/>
      <c r="Z64" s="147"/>
      <c r="AA64" s="147"/>
      <c r="AB64" s="147"/>
      <c r="AC64" s="147"/>
      <c r="AD64" s="148"/>
      <c r="AE64" s="148"/>
      <c r="AF64" s="148"/>
      <c r="AG64" s="147"/>
      <c r="AH64" s="147"/>
      <c r="AI64" s="147"/>
      <c r="AJ64" s="147"/>
      <c r="AK64" s="147"/>
      <c r="AL64" s="147"/>
      <c r="AM64" s="147"/>
      <c r="AN64" s="196">
        <f t="shared" si="10"/>
        <v>0</v>
      </c>
      <c r="AO64" s="196">
        <f t="shared" si="2"/>
        <v>0</v>
      </c>
      <c r="AP64" s="205"/>
      <c r="AQ64" s="115">
        <f>IF(AND($H64="",$I64="",$L64=""),Key!$G$9,Key!$G$8)</f>
        <v>0</v>
      </c>
      <c r="AR64" s="111">
        <f>$AN64*Key!$G$12</f>
        <v>0</v>
      </c>
      <c r="AS64" s="190"/>
      <c r="AT64" s="190"/>
      <c r="AU64" s="192">
        <f t="shared" si="3"/>
        <v>0</v>
      </c>
      <c r="AV64" s="175">
        <f t="shared" si="4"/>
        <v>0</v>
      </c>
      <c r="AW64" s="204">
        <f>AP64*Key!$G$5</f>
        <v>0</v>
      </c>
      <c r="AX64" s="150"/>
      <c r="AY64" s="176">
        <f t="shared" si="5"/>
        <v>0</v>
      </c>
    </row>
    <row r="65" spans="1:51" ht="15" customHeight="1" thickBot="1">
      <c r="A65" s="22">
        <v>41</v>
      </c>
      <c r="B65" s="84">
        <f t="shared" si="9"/>
        <v>0</v>
      </c>
      <c r="C65" s="213"/>
      <c r="D65" s="214"/>
      <c r="E65" s="214"/>
      <c r="F65" s="214"/>
      <c r="G65" s="215"/>
      <c r="H65" s="149"/>
      <c r="I65" s="142"/>
      <c r="J65" s="212" t="str">
        <f t="shared" si="6"/>
        <v xml:space="preserve"> </v>
      </c>
      <c r="K65" s="212"/>
      <c r="L65" s="149"/>
      <c r="M65" s="149"/>
      <c r="N65" s="150"/>
      <c r="O65" s="150"/>
      <c r="P65" s="150"/>
      <c r="Q65" s="150"/>
      <c r="R65" s="156" t="str">
        <f t="shared" si="8"/>
        <v>//</v>
      </c>
      <c r="S65" s="27" t="e">
        <f>DATEDIF($R65,Key!$G$2,"Y")</f>
        <v>#VALUE!</v>
      </c>
      <c r="T65" s="156" t="e">
        <f>VLOOKUP($S65,Key!$C$2:$D$125,2,FALSE)</f>
        <v>#VALUE!</v>
      </c>
      <c r="U65" s="290" t="str">
        <f t="shared" si="7"/>
        <v/>
      </c>
      <c r="V65" s="151" t="str">
        <f>IF(ISERROR($N65&amp;$T65)," ",$N65&amp;$T65)</f>
        <v xml:space="preserve"> </v>
      </c>
      <c r="W65" s="155" t="e">
        <f>IF(#REF!="Y",1,0)</f>
        <v>#REF!</v>
      </c>
      <c r="X65" s="147"/>
      <c r="Y65" s="147"/>
      <c r="Z65" s="147"/>
      <c r="AA65" s="147"/>
      <c r="AB65" s="147"/>
      <c r="AC65" s="147"/>
      <c r="AD65" s="148"/>
      <c r="AE65" s="148"/>
      <c r="AF65" s="148"/>
      <c r="AG65" s="147"/>
      <c r="AH65" s="147"/>
      <c r="AI65" s="147"/>
      <c r="AJ65" s="147"/>
      <c r="AK65" s="147"/>
      <c r="AL65" s="147"/>
      <c r="AM65" s="147"/>
      <c r="AN65" s="196">
        <f t="shared" si="10"/>
        <v>0</v>
      </c>
      <c r="AO65" s="196">
        <f t="shared" si="2"/>
        <v>0</v>
      </c>
      <c r="AP65" s="205"/>
      <c r="AQ65" s="115">
        <f>IF(AND($H65="",$I65="",$L65=""),Key!$G$9,Key!$G$8)</f>
        <v>0</v>
      </c>
      <c r="AR65" s="111">
        <f>$AN65*Key!$G$12</f>
        <v>0</v>
      </c>
      <c r="AS65" s="190"/>
      <c r="AT65" s="190"/>
      <c r="AU65" s="192">
        <f t="shared" si="3"/>
        <v>0</v>
      </c>
      <c r="AV65" s="175">
        <f t="shared" si="4"/>
        <v>0</v>
      </c>
      <c r="AW65" s="204">
        <f>AP65*Key!$G$5</f>
        <v>0</v>
      </c>
      <c r="AX65" s="150"/>
      <c r="AY65" s="176">
        <f t="shared" si="5"/>
        <v>0</v>
      </c>
    </row>
    <row r="66" spans="1:51" ht="15" customHeight="1" thickBot="1">
      <c r="A66" s="22">
        <v>42</v>
      </c>
      <c r="B66" s="84">
        <f t="shared" si="9"/>
        <v>0</v>
      </c>
      <c r="C66" s="213"/>
      <c r="D66" s="214"/>
      <c r="E66" s="214"/>
      <c r="F66" s="214"/>
      <c r="G66" s="215"/>
      <c r="H66" s="149"/>
      <c r="I66" s="142"/>
      <c r="J66" s="212" t="str">
        <f t="shared" si="6"/>
        <v xml:space="preserve"> </v>
      </c>
      <c r="K66" s="212"/>
      <c r="L66" s="149"/>
      <c r="M66" s="149"/>
      <c r="N66" s="150"/>
      <c r="O66" s="150"/>
      <c r="P66" s="150"/>
      <c r="Q66" s="150"/>
      <c r="R66" s="156" t="str">
        <f t="shared" si="8"/>
        <v>//</v>
      </c>
      <c r="S66" s="27" t="e">
        <f>DATEDIF($R66,Key!$G$2,"Y")</f>
        <v>#VALUE!</v>
      </c>
      <c r="T66" s="156" t="e">
        <f>VLOOKUP($S66,Key!$C$2:$D$125,2,FALSE)</f>
        <v>#VALUE!</v>
      </c>
      <c r="U66" s="290" t="str">
        <f t="shared" si="7"/>
        <v/>
      </c>
      <c r="V66" s="151" t="str">
        <f>IF(ISERROR($N66&amp;$T66)," ",$N66&amp;$T66)</f>
        <v xml:space="preserve"> </v>
      </c>
      <c r="W66" s="152" t="e">
        <f>IF(#REF!="Y",1,0)</f>
        <v>#REF!</v>
      </c>
      <c r="X66" s="147"/>
      <c r="Y66" s="147"/>
      <c r="Z66" s="147"/>
      <c r="AA66" s="147"/>
      <c r="AB66" s="147"/>
      <c r="AC66" s="147"/>
      <c r="AD66" s="148"/>
      <c r="AE66" s="148"/>
      <c r="AF66" s="148"/>
      <c r="AG66" s="147"/>
      <c r="AH66" s="147"/>
      <c r="AI66" s="147"/>
      <c r="AJ66" s="147"/>
      <c r="AK66" s="147"/>
      <c r="AL66" s="147"/>
      <c r="AM66" s="147"/>
      <c r="AN66" s="196">
        <f t="shared" si="10"/>
        <v>0</v>
      </c>
      <c r="AO66" s="196">
        <f t="shared" si="2"/>
        <v>0</v>
      </c>
      <c r="AP66" s="205"/>
      <c r="AQ66" s="115">
        <f>IF(AND($H66="",$I66="",$L66=""),Key!$G$9,Key!$G$8)</f>
        <v>0</v>
      </c>
      <c r="AR66" s="111">
        <f>$AN66*Key!$G$12</f>
        <v>0</v>
      </c>
      <c r="AS66" s="190"/>
      <c r="AT66" s="190"/>
      <c r="AU66" s="192">
        <f t="shared" si="3"/>
        <v>0</v>
      </c>
      <c r="AV66" s="175">
        <f t="shared" si="4"/>
        <v>0</v>
      </c>
      <c r="AW66" s="204">
        <f>AP66*Key!$G$5</f>
        <v>0</v>
      </c>
      <c r="AX66" s="150"/>
      <c r="AY66" s="176">
        <f t="shared" si="5"/>
        <v>0</v>
      </c>
    </row>
    <row r="67" spans="1:51" ht="15" customHeight="1" thickBot="1">
      <c r="A67" s="22">
        <v>43</v>
      </c>
      <c r="B67" s="84">
        <f t="shared" si="9"/>
        <v>0</v>
      </c>
      <c r="C67" s="213"/>
      <c r="D67" s="214"/>
      <c r="E67" s="214"/>
      <c r="F67" s="214"/>
      <c r="G67" s="215"/>
      <c r="H67" s="149"/>
      <c r="I67" s="142"/>
      <c r="J67" s="212" t="str">
        <f t="shared" si="6"/>
        <v xml:space="preserve"> </v>
      </c>
      <c r="K67" s="212"/>
      <c r="L67" s="149"/>
      <c r="M67" s="149"/>
      <c r="N67" s="150"/>
      <c r="O67" s="150"/>
      <c r="P67" s="150"/>
      <c r="Q67" s="150"/>
      <c r="R67" s="156" t="str">
        <f t="shared" si="8"/>
        <v>//</v>
      </c>
      <c r="S67" s="27" t="e">
        <f>DATEDIF($R67,Key!$G$2,"Y")</f>
        <v>#VALUE!</v>
      </c>
      <c r="T67" s="156" t="e">
        <f>VLOOKUP($S67,Key!$C$2:$D$125,2,FALSE)</f>
        <v>#VALUE!</v>
      </c>
      <c r="U67" s="290" t="str">
        <f t="shared" si="7"/>
        <v/>
      </c>
      <c r="V67" s="151" t="str">
        <f>IF(ISERROR($N67&amp;$T67)," ",$N67&amp;$T67)</f>
        <v xml:space="preserve"> </v>
      </c>
      <c r="W67" s="155" t="e">
        <f>IF(#REF!="Y",1,0)</f>
        <v>#REF!</v>
      </c>
      <c r="X67" s="147"/>
      <c r="Y67" s="147"/>
      <c r="Z67" s="147"/>
      <c r="AA67" s="147"/>
      <c r="AB67" s="147"/>
      <c r="AC67" s="147"/>
      <c r="AD67" s="148"/>
      <c r="AE67" s="148"/>
      <c r="AF67" s="148"/>
      <c r="AG67" s="147"/>
      <c r="AH67" s="147"/>
      <c r="AI67" s="147"/>
      <c r="AJ67" s="147"/>
      <c r="AK67" s="147"/>
      <c r="AL67" s="147"/>
      <c r="AM67" s="147"/>
      <c r="AN67" s="196">
        <f t="shared" si="10"/>
        <v>0</v>
      </c>
      <c r="AO67" s="196">
        <f t="shared" si="2"/>
        <v>0</v>
      </c>
      <c r="AP67" s="205"/>
      <c r="AQ67" s="115">
        <f>IF(AND($H67="",$I67="",$L67=""),Key!$G$9,Key!$G$8)</f>
        <v>0</v>
      </c>
      <c r="AR67" s="111">
        <f>$AN67*Key!$G$12</f>
        <v>0</v>
      </c>
      <c r="AS67" s="190"/>
      <c r="AT67" s="190"/>
      <c r="AU67" s="192">
        <f t="shared" si="3"/>
        <v>0</v>
      </c>
      <c r="AV67" s="175">
        <f t="shared" si="4"/>
        <v>0</v>
      </c>
      <c r="AW67" s="204">
        <f>AP67*Key!$G$5</f>
        <v>0</v>
      </c>
      <c r="AX67" s="150"/>
      <c r="AY67" s="176">
        <f t="shared" si="5"/>
        <v>0</v>
      </c>
    </row>
    <row r="68" spans="1:51" ht="15" customHeight="1" thickBot="1">
      <c r="A68" s="22">
        <v>44</v>
      </c>
      <c r="B68" s="84">
        <f t="shared" si="9"/>
        <v>0</v>
      </c>
      <c r="C68" s="213"/>
      <c r="D68" s="214"/>
      <c r="E68" s="214"/>
      <c r="F68" s="214"/>
      <c r="G68" s="215"/>
      <c r="H68" s="149"/>
      <c r="I68" s="142"/>
      <c r="J68" s="212" t="str">
        <f t="shared" si="6"/>
        <v xml:space="preserve"> </v>
      </c>
      <c r="K68" s="212"/>
      <c r="L68" s="149"/>
      <c r="M68" s="149"/>
      <c r="N68" s="150"/>
      <c r="O68" s="150"/>
      <c r="P68" s="150"/>
      <c r="Q68" s="150"/>
      <c r="R68" s="156" t="str">
        <f t="shared" si="8"/>
        <v>//</v>
      </c>
      <c r="S68" s="27" t="e">
        <f>DATEDIF($R68,Key!$G$2,"Y")</f>
        <v>#VALUE!</v>
      </c>
      <c r="T68" s="156" t="e">
        <f>VLOOKUP($S68,Key!$C$2:$D$125,2,FALSE)</f>
        <v>#VALUE!</v>
      </c>
      <c r="U68" s="290" t="str">
        <f t="shared" si="7"/>
        <v/>
      </c>
      <c r="V68" s="151" t="str">
        <f>IF(ISERROR($N68&amp;$T68)," ",$N68&amp;$T68)</f>
        <v xml:space="preserve"> </v>
      </c>
      <c r="W68" s="152" t="e">
        <f>IF(#REF!="Y",1,0)</f>
        <v>#REF!</v>
      </c>
      <c r="X68" s="147"/>
      <c r="Y68" s="147"/>
      <c r="Z68" s="147"/>
      <c r="AA68" s="147"/>
      <c r="AB68" s="147"/>
      <c r="AC68" s="147"/>
      <c r="AD68" s="148"/>
      <c r="AE68" s="148"/>
      <c r="AF68" s="148"/>
      <c r="AG68" s="147"/>
      <c r="AH68" s="147"/>
      <c r="AI68" s="147"/>
      <c r="AJ68" s="147"/>
      <c r="AK68" s="147"/>
      <c r="AL68" s="147"/>
      <c r="AM68" s="147"/>
      <c r="AN68" s="196">
        <f t="shared" si="10"/>
        <v>0</v>
      </c>
      <c r="AO68" s="196">
        <f t="shared" si="2"/>
        <v>0</v>
      </c>
      <c r="AP68" s="205"/>
      <c r="AQ68" s="115">
        <f>IF(AND($H68="",$I68="",$L68=""),Key!$G$9,Key!$G$8)</f>
        <v>0</v>
      </c>
      <c r="AR68" s="111">
        <f>$AN68*Key!$G$12</f>
        <v>0</v>
      </c>
      <c r="AS68" s="190"/>
      <c r="AT68" s="190"/>
      <c r="AU68" s="192">
        <f t="shared" si="3"/>
        <v>0</v>
      </c>
      <c r="AV68" s="175">
        <f t="shared" si="4"/>
        <v>0</v>
      </c>
      <c r="AW68" s="204">
        <f>AP68*Key!$G$5</f>
        <v>0</v>
      </c>
      <c r="AX68" s="150"/>
      <c r="AY68" s="176">
        <f t="shared" si="5"/>
        <v>0</v>
      </c>
    </row>
    <row r="69" spans="1:51" ht="15" customHeight="1" thickBot="1">
      <c r="A69" s="22">
        <v>45</v>
      </c>
      <c r="B69" s="84">
        <f t="shared" si="9"/>
        <v>0</v>
      </c>
      <c r="C69" s="213"/>
      <c r="D69" s="214"/>
      <c r="E69" s="214"/>
      <c r="F69" s="214"/>
      <c r="G69" s="215"/>
      <c r="H69" s="149"/>
      <c r="I69" s="142"/>
      <c r="J69" s="212" t="str">
        <f t="shared" si="6"/>
        <v xml:space="preserve"> </v>
      </c>
      <c r="K69" s="212"/>
      <c r="L69" s="149"/>
      <c r="M69" s="149"/>
      <c r="N69" s="150"/>
      <c r="O69" s="150"/>
      <c r="P69" s="150"/>
      <c r="Q69" s="150"/>
      <c r="R69" s="156" t="str">
        <f t="shared" si="8"/>
        <v>//</v>
      </c>
      <c r="S69" s="27" t="e">
        <f>DATEDIF($R69,Key!$G$2,"Y")</f>
        <v>#VALUE!</v>
      </c>
      <c r="T69" s="156" t="e">
        <f>VLOOKUP($S69,Key!$C$2:$D$125,2,FALSE)</f>
        <v>#VALUE!</v>
      </c>
      <c r="U69" s="290" t="str">
        <f t="shared" si="7"/>
        <v/>
      </c>
      <c r="V69" s="151" t="str">
        <f>IF(ISERROR($N69&amp;$T69)," ",$N69&amp;$T69)</f>
        <v xml:space="preserve"> </v>
      </c>
      <c r="W69" s="155" t="e">
        <f>IF(#REF!="Y",1,0)</f>
        <v>#REF!</v>
      </c>
      <c r="X69" s="147"/>
      <c r="Y69" s="147"/>
      <c r="Z69" s="147"/>
      <c r="AA69" s="147"/>
      <c r="AB69" s="147"/>
      <c r="AC69" s="147"/>
      <c r="AD69" s="148"/>
      <c r="AE69" s="148"/>
      <c r="AF69" s="148"/>
      <c r="AG69" s="147"/>
      <c r="AH69" s="147"/>
      <c r="AI69" s="147"/>
      <c r="AJ69" s="147"/>
      <c r="AK69" s="147"/>
      <c r="AL69" s="147"/>
      <c r="AM69" s="147"/>
      <c r="AN69" s="196">
        <f t="shared" si="10"/>
        <v>0</v>
      </c>
      <c r="AO69" s="196">
        <f t="shared" si="2"/>
        <v>0</v>
      </c>
      <c r="AP69" s="205"/>
      <c r="AQ69" s="115">
        <f>IF(AND($H69="",$I69="",$L69=""),Key!$G$9,Key!$G$8)</f>
        <v>0</v>
      </c>
      <c r="AR69" s="111">
        <f>$AN69*Key!$G$12</f>
        <v>0</v>
      </c>
      <c r="AS69" s="190"/>
      <c r="AT69" s="190"/>
      <c r="AU69" s="192">
        <f t="shared" si="3"/>
        <v>0</v>
      </c>
      <c r="AV69" s="175">
        <f t="shared" si="4"/>
        <v>0</v>
      </c>
      <c r="AW69" s="204">
        <f>AP69*Key!$G$5</f>
        <v>0</v>
      </c>
      <c r="AX69" s="150"/>
      <c r="AY69" s="176">
        <f t="shared" si="5"/>
        <v>0</v>
      </c>
    </row>
    <row r="70" spans="1:51" ht="15" customHeight="1" thickBot="1">
      <c r="A70" s="22">
        <v>46</v>
      </c>
      <c r="B70" s="84">
        <f t="shared" si="9"/>
        <v>0</v>
      </c>
      <c r="C70" s="213"/>
      <c r="D70" s="214"/>
      <c r="E70" s="214"/>
      <c r="F70" s="214"/>
      <c r="G70" s="215"/>
      <c r="H70" s="149"/>
      <c r="I70" s="142"/>
      <c r="J70" s="212" t="str">
        <f t="shared" si="6"/>
        <v xml:space="preserve"> </v>
      </c>
      <c r="K70" s="212"/>
      <c r="L70" s="149"/>
      <c r="M70" s="149"/>
      <c r="N70" s="150"/>
      <c r="O70" s="150"/>
      <c r="P70" s="150"/>
      <c r="Q70" s="150"/>
      <c r="R70" s="156" t="str">
        <f t="shared" si="8"/>
        <v>//</v>
      </c>
      <c r="S70" s="27" t="e">
        <f>DATEDIF($R70,Key!$G$2,"Y")</f>
        <v>#VALUE!</v>
      </c>
      <c r="T70" s="156" t="e">
        <f>VLOOKUP($S70,Key!$C$2:$D$125,2,FALSE)</f>
        <v>#VALUE!</v>
      </c>
      <c r="U70" s="290" t="str">
        <f t="shared" si="7"/>
        <v/>
      </c>
      <c r="V70" s="151" t="str">
        <f>IF(ISERROR($N70&amp;$T70)," ",$N70&amp;$T70)</f>
        <v xml:space="preserve"> </v>
      </c>
      <c r="W70" s="152" t="e">
        <f>IF(#REF!="Y",1,0)</f>
        <v>#REF!</v>
      </c>
      <c r="X70" s="147"/>
      <c r="Y70" s="147"/>
      <c r="Z70" s="147"/>
      <c r="AA70" s="147"/>
      <c r="AB70" s="147"/>
      <c r="AC70" s="147"/>
      <c r="AD70" s="148"/>
      <c r="AE70" s="148"/>
      <c r="AF70" s="148"/>
      <c r="AG70" s="147"/>
      <c r="AH70" s="147"/>
      <c r="AI70" s="147"/>
      <c r="AJ70" s="147"/>
      <c r="AK70" s="147"/>
      <c r="AL70" s="147"/>
      <c r="AM70" s="147"/>
      <c r="AN70" s="196">
        <f t="shared" si="10"/>
        <v>0</v>
      </c>
      <c r="AO70" s="196">
        <f t="shared" si="2"/>
        <v>0</v>
      </c>
      <c r="AP70" s="205"/>
      <c r="AQ70" s="115">
        <f>IF(AND($H70="",$I70="",$L70=""),Key!$G$9,Key!$G$8)</f>
        <v>0</v>
      </c>
      <c r="AR70" s="111">
        <f>$AN70*Key!$G$12</f>
        <v>0</v>
      </c>
      <c r="AS70" s="190"/>
      <c r="AT70" s="190"/>
      <c r="AU70" s="192">
        <f t="shared" si="3"/>
        <v>0</v>
      </c>
      <c r="AV70" s="175">
        <f t="shared" si="4"/>
        <v>0</v>
      </c>
      <c r="AW70" s="204">
        <f>AP70*Key!$G$5</f>
        <v>0</v>
      </c>
      <c r="AX70" s="150"/>
      <c r="AY70" s="176">
        <f t="shared" si="5"/>
        <v>0</v>
      </c>
    </row>
    <row r="71" spans="1:51" ht="15" customHeight="1" thickBot="1">
      <c r="A71" s="22">
        <v>47</v>
      </c>
      <c r="B71" s="84">
        <f t="shared" si="9"/>
        <v>0</v>
      </c>
      <c r="C71" s="213"/>
      <c r="D71" s="214"/>
      <c r="E71" s="214"/>
      <c r="F71" s="214"/>
      <c r="G71" s="215"/>
      <c r="H71" s="149"/>
      <c r="I71" s="142"/>
      <c r="J71" s="212" t="str">
        <f t="shared" si="6"/>
        <v xml:space="preserve"> </v>
      </c>
      <c r="K71" s="212"/>
      <c r="L71" s="149"/>
      <c r="M71" s="149"/>
      <c r="N71" s="150"/>
      <c r="O71" s="150"/>
      <c r="P71" s="150"/>
      <c r="Q71" s="150"/>
      <c r="R71" s="156" t="str">
        <f t="shared" si="8"/>
        <v>//</v>
      </c>
      <c r="S71" s="27" t="e">
        <f>DATEDIF($R71,Key!$G$2,"Y")</f>
        <v>#VALUE!</v>
      </c>
      <c r="T71" s="156" t="e">
        <f>VLOOKUP($S71,Key!$C$2:$D$125,2,FALSE)</f>
        <v>#VALUE!</v>
      </c>
      <c r="U71" s="290" t="str">
        <f t="shared" si="7"/>
        <v/>
      </c>
      <c r="V71" s="151" t="str">
        <f>IF(ISERROR($N71&amp;$T71)," ",$N71&amp;$T71)</f>
        <v xml:space="preserve"> </v>
      </c>
      <c r="W71" s="155" t="e">
        <f>IF(#REF!="Y",1,0)</f>
        <v>#REF!</v>
      </c>
      <c r="X71" s="147"/>
      <c r="Y71" s="147"/>
      <c r="Z71" s="147"/>
      <c r="AA71" s="147"/>
      <c r="AB71" s="147"/>
      <c r="AC71" s="147"/>
      <c r="AD71" s="148"/>
      <c r="AE71" s="148"/>
      <c r="AF71" s="148"/>
      <c r="AG71" s="147"/>
      <c r="AH71" s="147"/>
      <c r="AI71" s="147"/>
      <c r="AJ71" s="147"/>
      <c r="AK71" s="147"/>
      <c r="AL71" s="147"/>
      <c r="AM71" s="147"/>
      <c r="AN71" s="196">
        <f t="shared" si="10"/>
        <v>0</v>
      </c>
      <c r="AO71" s="196">
        <f t="shared" si="2"/>
        <v>0</v>
      </c>
      <c r="AP71" s="205"/>
      <c r="AQ71" s="115">
        <f>IF(AND($H71="",$I71="",$L71=""),Key!$G$9,Key!$G$8)</f>
        <v>0</v>
      </c>
      <c r="AR71" s="111">
        <f>$AN71*Key!$G$12</f>
        <v>0</v>
      </c>
      <c r="AS71" s="190"/>
      <c r="AT71" s="190"/>
      <c r="AU71" s="192">
        <f t="shared" si="3"/>
        <v>0</v>
      </c>
      <c r="AV71" s="175">
        <f t="shared" si="4"/>
        <v>0</v>
      </c>
      <c r="AW71" s="204">
        <f>AP71*Key!$G$5</f>
        <v>0</v>
      </c>
      <c r="AX71" s="150"/>
      <c r="AY71" s="176">
        <f t="shared" si="5"/>
        <v>0</v>
      </c>
    </row>
    <row r="72" spans="1:51" ht="15" customHeight="1" thickBot="1">
      <c r="A72" s="22">
        <v>48</v>
      </c>
      <c r="B72" s="84">
        <f t="shared" si="9"/>
        <v>0</v>
      </c>
      <c r="C72" s="213"/>
      <c r="D72" s="214"/>
      <c r="E72" s="214"/>
      <c r="F72" s="214"/>
      <c r="G72" s="215"/>
      <c r="H72" s="149"/>
      <c r="I72" s="142"/>
      <c r="J72" s="212" t="str">
        <f t="shared" si="6"/>
        <v xml:space="preserve"> </v>
      </c>
      <c r="K72" s="212"/>
      <c r="L72" s="149"/>
      <c r="M72" s="149"/>
      <c r="N72" s="150"/>
      <c r="O72" s="150"/>
      <c r="P72" s="150"/>
      <c r="Q72" s="150"/>
      <c r="R72" s="156" t="str">
        <f t="shared" si="8"/>
        <v>//</v>
      </c>
      <c r="S72" s="27" t="e">
        <f>DATEDIF($R72,Key!$G$2,"Y")</f>
        <v>#VALUE!</v>
      </c>
      <c r="T72" s="156" t="e">
        <f>VLOOKUP($S72,Key!$C$2:$D$125,2,FALSE)</f>
        <v>#VALUE!</v>
      </c>
      <c r="U72" s="290" t="str">
        <f t="shared" si="7"/>
        <v/>
      </c>
      <c r="V72" s="151" t="str">
        <f>IF(ISERROR($N72&amp;$T72)," ",$N72&amp;$T72)</f>
        <v xml:space="preserve"> </v>
      </c>
      <c r="W72" s="152" t="e">
        <f>IF(#REF!="Y",1,0)</f>
        <v>#REF!</v>
      </c>
      <c r="X72" s="147"/>
      <c r="Y72" s="147"/>
      <c r="Z72" s="147"/>
      <c r="AA72" s="147"/>
      <c r="AB72" s="147"/>
      <c r="AC72" s="147"/>
      <c r="AD72" s="148"/>
      <c r="AE72" s="148"/>
      <c r="AF72" s="148"/>
      <c r="AG72" s="147"/>
      <c r="AH72" s="147"/>
      <c r="AI72" s="147"/>
      <c r="AJ72" s="147"/>
      <c r="AK72" s="147"/>
      <c r="AL72" s="147"/>
      <c r="AM72" s="147"/>
      <c r="AN72" s="196">
        <f t="shared" si="10"/>
        <v>0</v>
      </c>
      <c r="AO72" s="196">
        <f t="shared" si="2"/>
        <v>0</v>
      </c>
      <c r="AP72" s="205"/>
      <c r="AQ72" s="115">
        <f>IF(AND($H72="",$I72="",$L72=""),Key!$G$9,Key!$G$8)</f>
        <v>0</v>
      </c>
      <c r="AR72" s="111">
        <f>$AN72*Key!$G$12</f>
        <v>0</v>
      </c>
      <c r="AS72" s="190"/>
      <c r="AT72" s="190"/>
      <c r="AU72" s="192">
        <f t="shared" si="3"/>
        <v>0</v>
      </c>
      <c r="AV72" s="175">
        <f t="shared" si="4"/>
        <v>0</v>
      </c>
      <c r="AW72" s="204">
        <f>AP72*Key!$G$5</f>
        <v>0</v>
      </c>
      <c r="AX72" s="150"/>
      <c r="AY72" s="176">
        <f t="shared" si="5"/>
        <v>0</v>
      </c>
    </row>
    <row r="73" spans="1:51" ht="15" customHeight="1" thickBot="1">
      <c r="A73" s="22">
        <v>49</v>
      </c>
      <c r="B73" s="84">
        <f t="shared" si="9"/>
        <v>0</v>
      </c>
      <c r="C73" s="213"/>
      <c r="D73" s="214"/>
      <c r="E73" s="214"/>
      <c r="F73" s="214"/>
      <c r="G73" s="215"/>
      <c r="H73" s="149"/>
      <c r="I73" s="142"/>
      <c r="J73" s="212" t="str">
        <f t="shared" si="6"/>
        <v xml:space="preserve"> </v>
      </c>
      <c r="K73" s="212"/>
      <c r="L73" s="149"/>
      <c r="M73" s="149"/>
      <c r="N73" s="150"/>
      <c r="O73" s="150"/>
      <c r="P73" s="150"/>
      <c r="Q73" s="150"/>
      <c r="R73" s="156" t="str">
        <f t="shared" si="8"/>
        <v>//</v>
      </c>
      <c r="S73" s="27" t="e">
        <f>DATEDIF($R73,Key!$G$2,"Y")</f>
        <v>#VALUE!</v>
      </c>
      <c r="T73" s="156" t="e">
        <f>VLOOKUP($S73,Key!$C$2:$D$125,2,FALSE)</f>
        <v>#VALUE!</v>
      </c>
      <c r="U73" s="290" t="str">
        <f t="shared" si="7"/>
        <v/>
      </c>
      <c r="V73" s="151" t="str">
        <f>IF(ISERROR($N73&amp;$T73)," ",$N73&amp;$T73)</f>
        <v xml:space="preserve"> </v>
      </c>
      <c r="W73" s="155" t="e">
        <f>IF(#REF!="Y",1,0)</f>
        <v>#REF!</v>
      </c>
      <c r="X73" s="147"/>
      <c r="Y73" s="147"/>
      <c r="Z73" s="147"/>
      <c r="AA73" s="147"/>
      <c r="AB73" s="147"/>
      <c r="AC73" s="147"/>
      <c r="AD73" s="148"/>
      <c r="AE73" s="148"/>
      <c r="AF73" s="148"/>
      <c r="AG73" s="147"/>
      <c r="AH73" s="147"/>
      <c r="AI73" s="147"/>
      <c r="AJ73" s="147"/>
      <c r="AK73" s="147"/>
      <c r="AL73" s="147"/>
      <c r="AM73" s="147"/>
      <c r="AN73" s="196">
        <f t="shared" si="10"/>
        <v>0</v>
      </c>
      <c r="AO73" s="196">
        <f t="shared" si="2"/>
        <v>0</v>
      </c>
      <c r="AP73" s="205"/>
      <c r="AQ73" s="115">
        <f>IF(AND($H73="",$I73="",$L73=""),Key!$G$9,Key!$G$8)</f>
        <v>0</v>
      </c>
      <c r="AR73" s="111">
        <f>$AN73*Key!$G$12</f>
        <v>0</v>
      </c>
      <c r="AS73" s="190"/>
      <c r="AT73" s="190"/>
      <c r="AU73" s="192">
        <f t="shared" si="3"/>
        <v>0</v>
      </c>
      <c r="AV73" s="175">
        <f t="shared" si="4"/>
        <v>0</v>
      </c>
      <c r="AW73" s="204">
        <f>AP73*Key!$G$5</f>
        <v>0</v>
      </c>
      <c r="AX73" s="150"/>
      <c r="AY73" s="176">
        <f t="shared" si="5"/>
        <v>0</v>
      </c>
    </row>
    <row r="74" spans="1:51" ht="15" customHeight="1" thickBot="1">
      <c r="A74" s="22">
        <v>50</v>
      </c>
      <c r="B74" s="84">
        <f t="shared" si="9"/>
        <v>0</v>
      </c>
      <c r="C74" s="213"/>
      <c r="D74" s="214"/>
      <c r="E74" s="214"/>
      <c r="F74" s="214"/>
      <c r="G74" s="215"/>
      <c r="H74" s="149"/>
      <c r="I74" s="142"/>
      <c r="J74" s="212" t="str">
        <f t="shared" si="6"/>
        <v xml:space="preserve"> </v>
      </c>
      <c r="K74" s="212"/>
      <c r="L74" s="149"/>
      <c r="M74" s="149"/>
      <c r="N74" s="150"/>
      <c r="O74" s="150"/>
      <c r="P74" s="150"/>
      <c r="Q74" s="150"/>
      <c r="R74" s="156" t="str">
        <f t="shared" si="8"/>
        <v>//</v>
      </c>
      <c r="S74" s="27" t="e">
        <f>DATEDIF($R74,Key!$G$2,"Y")</f>
        <v>#VALUE!</v>
      </c>
      <c r="T74" s="156" t="e">
        <f>VLOOKUP($S74,Key!$C$2:$D$125,2,FALSE)</f>
        <v>#VALUE!</v>
      </c>
      <c r="U74" s="290" t="str">
        <f t="shared" si="7"/>
        <v/>
      </c>
      <c r="V74" s="151" t="str">
        <f>IF(ISERROR($N74&amp;$T74)," ",$N74&amp;$T74)</f>
        <v xml:space="preserve"> </v>
      </c>
      <c r="W74" s="152" t="e">
        <f>IF(#REF!="Y",1,0)</f>
        <v>#REF!</v>
      </c>
      <c r="X74" s="147"/>
      <c r="Y74" s="147"/>
      <c r="Z74" s="147"/>
      <c r="AA74" s="147"/>
      <c r="AB74" s="147"/>
      <c r="AC74" s="147"/>
      <c r="AD74" s="148"/>
      <c r="AE74" s="148"/>
      <c r="AF74" s="148"/>
      <c r="AG74" s="147"/>
      <c r="AH74" s="147"/>
      <c r="AI74" s="147"/>
      <c r="AJ74" s="147"/>
      <c r="AK74" s="147"/>
      <c r="AL74" s="147"/>
      <c r="AM74" s="147"/>
      <c r="AN74" s="196">
        <f t="shared" si="10"/>
        <v>0</v>
      </c>
      <c r="AO74" s="196">
        <f t="shared" si="2"/>
        <v>0</v>
      </c>
      <c r="AP74" s="205"/>
      <c r="AQ74" s="115">
        <f>IF(AND($H74="",$I74="",$L74=""),Key!$G$9,Key!$G$8)</f>
        <v>0</v>
      </c>
      <c r="AR74" s="111">
        <f>$AN74*Key!$G$12</f>
        <v>0</v>
      </c>
      <c r="AS74" s="190"/>
      <c r="AT74" s="190"/>
      <c r="AU74" s="192">
        <f t="shared" si="3"/>
        <v>0</v>
      </c>
      <c r="AV74" s="175">
        <f t="shared" si="4"/>
        <v>0</v>
      </c>
      <c r="AW74" s="204">
        <f>AP74*Key!$G$5</f>
        <v>0</v>
      </c>
      <c r="AX74" s="150"/>
      <c r="AY74" s="176">
        <f t="shared" si="5"/>
        <v>0</v>
      </c>
    </row>
    <row r="75" spans="1:51" ht="15" customHeight="1" thickBot="1">
      <c r="A75" s="22">
        <v>51</v>
      </c>
      <c r="B75" s="84">
        <f t="shared" si="9"/>
        <v>0</v>
      </c>
      <c r="C75" s="213"/>
      <c r="D75" s="214"/>
      <c r="E75" s="214"/>
      <c r="F75" s="214"/>
      <c r="G75" s="215"/>
      <c r="H75" s="149"/>
      <c r="I75" s="142"/>
      <c r="J75" s="212" t="str">
        <f t="shared" si="6"/>
        <v xml:space="preserve"> </v>
      </c>
      <c r="K75" s="212"/>
      <c r="L75" s="149"/>
      <c r="M75" s="149"/>
      <c r="N75" s="150"/>
      <c r="O75" s="150"/>
      <c r="P75" s="150"/>
      <c r="Q75" s="150"/>
      <c r="R75" s="156" t="str">
        <f t="shared" si="8"/>
        <v>//</v>
      </c>
      <c r="S75" s="27" t="e">
        <f>DATEDIF($R75,Key!$G$2,"Y")</f>
        <v>#VALUE!</v>
      </c>
      <c r="T75" s="156" t="e">
        <f>VLOOKUP($S75,Key!$C$2:$D$125,2,FALSE)</f>
        <v>#VALUE!</v>
      </c>
      <c r="U75" s="290" t="str">
        <f t="shared" si="7"/>
        <v/>
      </c>
      <c r="V75" s="151" t="str">
        <f>IF(ISERROR($N75&amp;$T75)," ",$N75&amp;$T75)</f>
        <v xml:space="preserve"> </v>
      </c>
      <c r="W75" s="155" t="e">
        <f>IF(#REF!="Y",1,0)</f>
        <v>#REF!</v>
      </c>
      <c r="X75" s="147"/>
      <c r="Y75" s="147"/>
      <c r="Z75" s="147"/>
      <c r="AA75" s="147"/>
      <c r="AB75" s="147"/>
      <c r="AC75" s="147"/>
      <c r="AD75" s="148"/>
      <c r="AE75" s="148"/>
      <c r="AF75" s="148"/>
      <c r="AG75" s="147"/>
      <c r="AH75" s="147"/>
      <c r="AI75" s="147"/>
      <c r="AJ75" s="147"/>
      <c r="AK75" s="147"/>
      <c r="AL75" s="147"/>
      <c r="AM75" s="147"/>
      <c r="AN75" s="196">
        <f t="shared" si="10"/>
        <v>0</v>
      </c>
      <c r="AO75" s="196">
        <f t="shared" si="2"/>
        <v>0</v>
      </c>
      <c r="AP75" s="205"/>
      <c r="AQ75" s="115">
        <f>IF(AND($H75="",$I75="",$L75=""),Key!$G$9,Key!$G$8)</f>
        <v>0</v>
      </c>
      <c r="AR75" s="111">
        <f>$AN75*Key!$G$12</f>
        <v>0</v>
      </c>
      <c r="AS75" s="190"/>
      <c r="AT75" s="190"/>
      <c r="AU75" s="192">
        <f t="shared" si="3"/>
        <v>0</v>
      </c>
      <c r="AV75" s="175">
        <f t="shared" si="4"/>
        <v>0</v>
      </c>
      <c r="AW75" s="204">
        <f>AP75*Key!$G$5</f>
        <v>0</v>
      </c>
      <c r="AX75" s="150"/>
      <c r="AY75" s="176">
        <f t="shared" si="5"/>
        <v>0</v>
      </c>
    </row>
    <row r="76" spans="1:51" ht="15" customHeight="1" thickBot="1">
      <c r="A76" s="22">
        <v>52</v>
      </c>
      <c r="B76" s="84">
        <f t="shared" si="9"/>
        <v>0</v>
      </c>
      <c r="C76" s="213"/>
      <c r="D76" s="214"/>
      <c r="E76" s="214"/>
      <c r="F76" s="214"/>
      <c r="G76" s="215"/>
      <c r="H76" s="149"/>
      <c r="I76" s="142"/>
      <c r="J76" s="212" t="str">
        <f t="shared" si="6"/>
        <v xml:space="preserve"> </v>
      </c>
      <c r="K76" s="212"/>
      <c r="L76" s="149"/>
      <c r="M76" s="149"/>
      <c r="N76" s="150"/>
      <c r="O76" s="150"/>
      <c r="P76" s="150"/>
      <c r="Q76" s="150"/>
      <c r="R76" s="156" t="str">
        <f t="shared" si="8"/>
        <v>//</v>
      </c>
      <c r="S76" s="27" t="e">
        <f>DATEDIF($R76,Key!$G$2,"Y")</f>
        <v>#VALUE!</v>
      </c>
      <c r="T76" s="156" t="e">
        <f>VLOOKUP($S76,Key!$C$2:$D$125,2,FALSE)</f>
        <v>#VALUE!</v>
      </c>
      <c r="U76" s="290" t="str">
        <f t="shared" si="7"/>
        <v/>
      </c>
      <c r="V76" s="151" t="str">
        <f>IF(ISERROR($N76&amp;$T76)," ",$N76&amp;$T76)</f>
        <v xml:space="preserve"> </v>
      </c>
      <c r="W76" s="152" t="e">
        <f>IF(#REF!="Y",1,0)</f>
        <v>#REF!</v>
      </c>
      <c r="X76" s="147"/>
      <c r="Y76" s="147"/>
      <c r="Z76" s="147"/>
      <c r="AA76" s="147"/>
      <c r="AB76" s="147"/>
      <c r="AC76" s="147"/>
      <c r="AD76" s="148"/>
      <c r="AE76" s="148"/>
      <c r="AF76" s="148"/>
      <c r="AG76" s="147"/>
      <c r="AH76" s="147"/>
      <c r="AI76" s="147"/>
      <c r="AJ76" s="147"/>
      <c r="AK76" s="147"/>
      <c r="AL76" s="147"/>
      <c r="AM76" s="147"/>
      <c r="AN76" s="196">
        <f t="shared" si="10"/>
        <v>0</v>
      </c>
      <c r="AO76" s="196">
        <f t="shared" si="2"/>
        <v>0</v>
      </c>
      <c r="AP76" s="205"/>
      <c r="AQ76" s="115">
        <f>IF(AND($H76="",$I76="",$L76=""),Key!$G$9,Key!$G$8)</f>
        <v>0</v>
      </c>
      <c r="AR76" s="111">
        <f>$AN76*Key!$G$12</f>
        <v>0</v>
      </c>
      <c r="AS76" s="190"/>
      <c r="AT76" s="190"/>
      <c r="AU76" s="192">
        <f t="shared" si="3"/>
        <v>0</v>
      </c>
      <c r="AV76" s="175">
        <f t="shared" si="4"/>
        <v>0</v>
      </c>
      <c r="AW76" s="204">
        <f>AP76*Key!$G$5</f>
        <v>0</v>
      </c>
      <c r="AX76" s="150"/>
      <c r="AY76" s="176">
        <f t="shared" si="5"/>
        <v>0</v>
      </c>
    </row>
    <row r="77" spans="1:51" ht="15" customHeight="1" thickBot="1">
      <c r="A77" s="22">
        <v>53</v>
      </c>
      <c r="B77" s="84">
        <f t="shared" si="9"/>
        <v>0</v>
      </c>
      <c r="C77" s="213"/>
      <c r="D77" s="214"/>
      <c r="E77" s="214"/>
      <c r="F77" s="214"/>
      <c r="G77" s="215"/>
      <c r="H77" s="149"/>
      <c r="I77" s="142"/>
      <c r="J77" s="212" t="str">
        <f t="shared" si="6"/>
        <v xml:space="preserve"> </v>
      </c>
      <c r="K77" s="212"/>
      <c r="L77" s="149"/>
      <c r="M77" s="149"/>
      <c r="N77" s="150"/>
      <c r="O77" s="150"/>
      <c r="P77" s="150"/>
      <c r="Q77" s="150"/>
      <c r="R77" s="156" t="str">
        <f t="shared" si="8"/>
        <v>//</v>
      </c>
      <c r="S77" s="27" t="e">
        <f>DATEDIF($R77,Key!$G$2,"Y")</f>
        <v>#VALUE!</v>
      </c>
      <c r="T77" s="156" t="e">
        <f>VLOOKUP($S77,Key!$C$2:$D$125,2,FALSE)</f>
        <v>#VALUE!</v>
      </c>
      <c r="U77" s="290" t="str">
        <f t="shared" si="7"/>
        <v/>
      </c>
      <c r="V77" s="151" t="str">
        <f>IF(ISERROR($N77&amp;$T77)," ",$N77&amp;$T77)</f>
        <v xml:space="preserve"> </v>
      </c>
      <c r="W77" s="155" t="e">
        <f>IF(#REF!="Y",1,0)</f>
        <v>#REF!</v>
      </c>
      <c r="X77" s="147"/>
      <c r="Y77" s="147"/>
      <c r="Z77" s="147"/>
      <c r="AA77" s="147"/>
      <c r="AB77" s="147"/>
      <c r="AC77" s="147"/>
      <c r="AD77" s="148"/>
      <c r="AE77" s="148"/>
      <c r="AF77" s="148"/>
      <c r="AG77" s="147"/>
      <c r="AH77" s="147"/>
      <c r="AI77" s="147"/>
      <c r="AJ77" s="147"/>
      <c r="AK77" s="147"/>
      <c r="AL77" s="147"/>
      <c r="AM77" s="147"/>
      <c r="AN77" s="196">
        <f t="shared" si="10"/>
        <v>0</v>
      </c>
      <c r="AO77" s="196">
        <f t="shared" si="2"/>
        <v>0</v>
      </c>
      <c r="AP77" s="205"/>
      <c r="AQ77" s="115">
        <f>IF(AND($H77="",$I77="",$L77=""),Key!$G$9,Key!$G$8)</f>
        <v>0</v>
      </c>
      <c r="AR77" s="111">
        <f>$AN77*Key!$G$12</f>
        <v>0</v>
      </c>
      <c r="AS77" s="190"/>
      <c r="AT77" s="190"/>
      <c r="AU77" s="192">
        <f t="shared" si="3"/>
        <v>0</v>
      </c>
      <c r="AV77" s="175">
        <f t="shared" si="4"/>
        <v>0</v>
      </c>
      <c r="AW77" s="204">
        <f>AP77*Key!$G$5</f>
        <v>0</v>
      </c>
      <c r="AX77" s="150"/>
      <c r="AY77" s="176">
        <f t="shared" si="5"/>
        <v>0</v>
      </c>
    </row>
    <row r="78" spans="1:51" ht="15" customHeight="1" thickBot="1">
      <c r="A78" s="22">
        <v>54</v>
      </c>
      <c r="B78" s="84">
        <f t="shared" si="9"/>
        <v>0</v>
      </c>
      <c r="C78" s="213"/>
      <c r="D78" s="214"/>
      <c r="E78" s="214"/>
      <c r="F78" s="214"/>
      <c r="G78" s="215"/>
      <c r="H78" s="149"/>
      <c r="I78" s="142"/>
      <c r="J78" s="212" t="str">
        <f t="shared" si="6"/>
        <v xml:space="preserve"> </v>
      </c>
      <c r="K78" s="212"/>
      <c r="L78" s="149"/>
      <c r="M78" s="149"/>
      <c r="N78" s="150"/>
      <c r="O78" s="150"/>
      <c r="P78" s="150"/>
      <c r="Q78" s="150"/>
      <c r="R78" s="156" t="str">
        <f t="shared" si="8"/>
        <v>//</v>
      </c>
      <c r="S78" s="27" t="e">
        <f>DATEDIF($R78,Key!$G$2,"Y")</f>
        <v>#VALUE!</v>
      </c>
      <c r="T78" s="156" t="e">
        <f>VLOOKUP($S78,Key!$C$2:$D$125,2,FALSE)</f>
        <v>#VALUE!</v>
      </c>
      <c r="U78" s="290" t="str">
        <f t="shared" si="7"/>
        <v/>
      </c>
      <c r="V78" s="151" t="str">
        <f>IF(ISERROR($N78&amp;$T78)," ",$N78&amp;$T78)</f>
        <v xml:space="preserve"> </v>
      </c>
      <c r="W78" s="152" t="e">
        <f>IF(#REF!="Y",1,0)</f>
        <v>#REF!</v>
      </c>
      <c r="X78" s="147"/>
      <c r="Y78" s="147"/>
      <c r="Z78" s="147"/>
      <c r="AA78" s="147"/>
      <c r="AB78" s="147"/>
      <c r="AC78" s="147"/>
      <c r="AD78" s="148"/>
      <c r="AE78" s="148"/>
      <c r="AF78" s="148"/>
      <c r="AG78" s="147"/>
      <c r="AH78" s="147"/>
      <c r="AI78" s="147"/>
      <c r="AJ78" s="147"/>
      <c r="AK78" s="147"/>
      <c r="AL78" s="147"/>
      <c r="AM78" s="147"/>
      <c r="AN78" s="196">
        <f t="shared" si="10"/>
        <v>0</v>
      </c>
      <c r="AO78" s="196">
        <f t="shared" si="2"/>
        <v>0</v>
      </c>
      <c r="AP78" s="205"/>
      <c r="AQ78" s="115">
        <f>IF(AND($H78="",$I78="",$L78=""),Key!$G$9,Key!$G$8)</f>
        <v>0</v>
      </c>
      <c r="AR78" s="111">
        <f>$AN78*Key!$G$12</f>
        <v>0</v>
      </c>
      <c r="AS78" s="190"/>
      <c r="AT78" s="190"/>
      <c r="AU78" s="192">
        <f t="shared" si="3"/>
        <v>0</v>
      </c>
      <c r="AV78" s="175">
        <f t="shared" si="4"/>
        <v>0</v>
      </c>
      <c r="AW78" s="204">
        <f>AP78*Key!$G$5</f>
        <v>0</v>
      </c>
      <c r="AX78" s="150"/>
      <c r="AY78" s="176">
        <f t="shared" si="5"/>
        <v>0</v>
      </c>
    </row>
    <row r="79" spans="1:51" ht="15" customHeight="1" thickBot="1">
      <c r="A79" s="22">
        <v>55</v>
      </c>
      <c r="B79" s="84">
        <f t="shared" si="9"/>
        <v>0</v>
      </c>
      <c r="C79" s="213"/>
      <c r="D79" s="214"/>
      <c r="E79" s="214"/>
      <c r="F79" s="214"/>
      <c r="G79" s="215"/>
      <c r="H79" s="149"/>
      <c r="I79" s="142"/>
      <c r="J79" s="212" t="str">
        <f t="shared" si="6"/>
        <v xml:space="preserve"> </v>
      </c>
      <c r="K79" s="212"/>
      <c r="L79" s="149"/>
      <c r="M79" s="149"/>
      <c r="N79" s="150"/>
      <c r="O79" s="150"/>
      <c r="P79" s="150"/>
      <c r="Q79" s="150"/>
      <c r="R79" s="156" t="str">
        <f t="shared" si="8"/>
        <v>//</v>
      </c>
      <c r="S79" s="27" t="e">
        <f>DATEDIF($R79,Key!$G$2,"Y")</f>
        <v>#VALUE!</v>
      </c>
      <c r="T79" s="156" t="e">
        <f>VLOOKUP($S79,Key!$C$2:$D$125,2,FALSE)</f>
        <v>#VALUE!</v>
      </c>
      <c r="U79" s="290" t="str">
        <f t="shared" si="7"/>
        <v/>
      </c>
      <c r="V79" s="151" t="str">
        <f>IF(ISERROR($N79&amp;$T79)," ",$N79&amp;$T79)</f>
        <v xml:space="preserve"> </v>
      </c>
      <c r="W79" s="155" t="e">
        <f>IF(#REF!="Y",1,0)</f>
        <v>#REF!</v>
      </c>
      <c r="X79" s="147"/>
      <c r="Y79" s="147"/>
      <c r="Z79" s="147"/>
      <c r="AA79" s="147"/>
      <c r="AB79" s="147"/>
      <c r="AC79" s="147"/>
      <c r="AD79" s="148"/>
      <c r="AE79" s="148"/>
      <c r="AF79" s="148"/>
      <c r="AG79" s="147"/>
      <c r="AH79" s="147"/>
      <c r="AI79" s="147"/>
      <c r="AJ79" s="147"/>
      <c r="AK79" s="147"/>
      <c r="AL79" s="147"/>
      <c r="AM79" s="147"/>
      <c r="AN79" s="196">
        <f t="shared" si="10"/>
        <v>0</v>
      </c>
      <c r="AO79" s="196">
        <f t="shared" si="2"/>
        <v>0</v>
      </c>
      <c r="AP79" s="205"/>
      <c r="AQ79" s="115">
        <f>IF(AND($H79="",$I79="",$L79=""),Key!$G$9,Key!$G$8)</f>
        <v>0</v>
      </c>
      <c r="AR79" s="111">
        <f>$AN79*Key!$G$12</f>
        <v>0</v>
      </c>
      <c r="AS79" s="190"/>
      <c r="AT79" s="190"/>
      <c r="AU79" s="192">
        <f t="shared" si="3"/>
        <v>0</v>
      </c>
      <c r="AV79" s="175">
        <f t="shared" si="4"/>
        <v>0</v>
      </c>
      <c r="AW79" s="204">
        <f>AP79*Key!$G$5</f>
        <v>0</v>
      </c>
      <c r="AX79" s="150"/>
      <c r="AY79" s="176">
        <f t="shared" si="5"/>
        <v>0</v>
      </c>
    </row>
    <row r="80" spans="1:51" ht="15" customHeight="1" thickBot="1">
      <c r="A80" s="22">
        <v>56</v>
      </c>
      <c r="B80" s="84">
        <f t="shared" si="9"/>
        <v>0</v>
      </c>
      <c r="C80" s="213"/>
      <c r="D80" s="214"/>
      <c r="E80" s="214"/>
      <c r="F80" s="214"/>
      <c r="G80" s="215"/>
      <c r="H80" s="149"/>
      <c r="I80" s="142"/>
      <c r="J80" s="212" t="str">
        <f t="shared" si="6"/>
        <v xml:space="preserve"> </v>
      </c>
      <c r="K80" s="212"/>
      <c r="L80" s="149"/>
      <c r="M80" s="149"/>
      <c r="N80" s="150"/>
      <c r="O80" s="150"/>
      <c r="P80" s="150"/>
      <c r="Q80" s="150"/>
      <c r="R80" s="156" t="str">
        <f t="shared" si="8"/>
        <v>//</v>
      </c>
      <c r="S80" s="27" t="e">
        <f>DATEDIF($R80,Key!$G$2,"Y")</f>
        <v>#VALUE!</v>
      </c>
      <c r="T80" s="156" t="e">
        <f>VLOOKUP($S80,Key!$C$2:$D$125,2,FALSE)</f>
        <v>#VALUE!</v>
      </c>
      <c r="U80" s="290" t="str">
        <f t="shared" si="7"/>
        <v/>
      </c>
      <c r="V80" s="151" t="str">
        <f>IF(ISERROR($N80&amp;$T80)," ",$N80&amp;$T80)</f>
        <v xml:space="preserve"> </v>
      </c>
      <c r="W80" s="152" t="e">
        <f>IF(#REF!="Y",1,0)</f>
        <v>#REF!</v>
      </c>
      <c r="X80" s="147"/>
      <c r="Y80" s="147"/>
      <c r="Z80" s="147"/>
      <c r="AA80" s="147"/>
      <c r="AB80" s="147"/>
      <c r="AC80" s="147"/>
      <c r="AD80" s="148"/>
      <c r="AE80" s="148"/>
      <c r="AF80" s="148"/>
      <c r="AG80" s="147"/>
      <c r="AH80" s="147"/>
      <c r="AI80" s="147"/>
      <c r="AJ80" s="147"/>
      <c r="AK80" s="147"/>
      <c r="AL80" s="147"/>
      <c r="AM80" s="147"/>
      <c r="AN80" s="196">
        <f t="shared" si="10"/>
        <v>0</v>
      </c>
      <c r="AO80" s="196">
        <f t="shared" si="2"/>
        <v>0</v>
      </c>
      <c r="AP80" s="205"/>
      <c r="AQ80" s="115">
        <f>IF(AND($H80="",$I80="",$L80=""),Key!$G$9,Key!$G$8)</f>
        <v>0</v>
      </c>
      <c r="AR80" s="111">
        <f>$AN80*Key!$G$12</f>
        <v>0</v>
      </c>
      <c r="AS80" s="190"/>
      <c r="AT80" s="190"/>
      <c r="AU80" s="192">
        <f t="shared" si="3"/>
        <v>0</v>
      </c>
      <c r="AV80" s="175">
        <f t="shared" si="4"/>
        <v>0</v>
      </c>
      <c r="AW80" s="204">
        <f>AP80*Key!$G$5</f>
        <v>0</v>
      </c>
      <c r="AX80" s="150"/>
      <c r="AY80" s="176">
        <f t="shared" si="5"/>
        <v>0</v>
      </c>
    </row>
    <row r="81" spans="1:51" ht="15" customHeight="1" thickBot="1">
      <c r="A81" s="22">
        <v>57</v>
      </c>
      <c r="B81" s="84">
        <f t="shared" si="9"/>
        <v>0</v>
      </c>
      <c r="C81" s="213"/>
      <c r="D81" s="214"/>
      <c r="E81" s="214"/>
      <c r="F81" s="214"/>
      <c r="G81" s="215"/>
      <c r="H81" s="149"/>
      <c r="I81" s="142"/>
      <c r="J81" s="212" t="str">
        <f t="shared" si="6"/>
        <v xml:space="preserve"> </v>
      </c>
      <c r="K81" s="212"/>
      <c r="L81" s="149"/>
      <c r="M81" s="149"/>
      <c r="N81" s="150"/>
      <c r="O81" s="150"/>
      <c r="P81" s="150"/>
      <c r="Q81" s="150"/>
      <c r="R81" s="156" t="str">
        <f t="shared" si="8"/>
        <v>//</v>
      </c>
      <c r="S81" s="27" t="e">
        <f>DATEDIF($R81,Key!$G$2,"Y")</f>
        <v>#VALUE!</v>
      </c>
      <c r="T81" s="156" t="e">
        <f>VLOOKUP($S81,Key!$C$2:$D$125,2,FALSE)</f>
        <v>#VALUE!</v>
      </c>
      <c r="U81" s="290" t="str">
        <f t="shared" si="7"/>
        <v/>
      </c>
      <c r="V81" s="151" t="str">
        <f>IF(ISERROR($N81&amp;$T81)," ",$N81&amp;$T81)</f>
        <v xml:space="preserve"> </v>
      </c>
      <c r="W81" s="155" t="e">
        <f>IF(#REF!="Y",1,0)</f>
        <v>#REF!</v>
      </c>
      <c r="X81" s="147"/>
      <c r="Y81" s="147"/>
      <c r="Z81" s="147"/>
      <c r="AA81" s="147"/>
      <c r="AB81" s="147"/>
      <c r="AC81" s="147"/>
      <c r="AD81" s="148"/>
      <c r="AE81" s="148"/>
      <c r="AF81" s="148"/>
      <c r="AG81" s="147"/>
      <c r="AH81" s="147"/>
      <c r="AI81" s="147"/>
      <c r="AJ81" s="147"/>
      <c r="AK81" s="147"/>
      <c r="AL81" s="147"/>
      <c r="AM81" s="147"/>
      <c r="AN81" s="196">
        <f t="shared" si="10"/>
        <v>0</v>
      </c>
      <c r="AO81" s="196">
        <f t="shared" si="2"/>
        <v>0</v>
      </c>
      <c r="AP81" s="205"/>
      <c r="AQ81" s="115">
        <f>IF(AND($H81="",$I81="",$L81=""),Key!$G$9,Key!$G$8)</f>
        <v>0</v>
      </c>
      <c r="AR81" s="111">
        <f>$AN81*Key!$G$12</f>
        <v>0</v>
      </c>
      <c r="AS81" s="190"/>
      <c r="AT81" s="190"/>
      <c r="AU81" s="192">
        <f t="shared" si="3"/>
        <v>0</v>
      </c>
      <c r="AV81" s="175">
        <f t="shared" si="4"/>
        <v>0</v>
      </c>
      <c r="AW81" s="204">
        <f>AP81*Key!$G$5</f>
        <v>0</v>
      </c>
      <c r="AX81" s="150"/>
      <c r="AY81" s="176">
        <f t="shared" si="5"/>
        <v>0</v>
      </c>
    </row>
    <row r="82" spans="1:51" ht="15" customHeight="1" thickBot="1">
      <c r="A82" s="22">
        <v>58</v>
      </c>
      <c r="B82" s="84">
        <f t="shared" si="9"/>
        <v>0</v>
      </c>
      <c r="C82" s="213"/>
      <c r="D82" s="214"/>
      <c r="E82" s="214"/>
      <c r="F82" s="214"/>
      <c r="G82" s="215"/>
      <c r="H82" s="149"/>
      <c r="I82" s="142"/>
      <c r="J82" s="212" t="str">
        <f t="shared" si="6"/>
        <v xml:space="preserve"> </v>
      </c>
      <c r="K82" s="212"/>
      <c r="L82" s="149"/>
      <c r="M82" s="149"/>
      <c r="N82" s="150"/>
      <c r="O82" s="150"/>
      <c r="P82" s="150"/>
      <c r="Q82" s="150"/>
      <c r="R82" s="156" t="str">
        <f t="shared" si="8"/>
        <v>//</v>
      </c>
      <c r="S82" s="27" t="e">
        <f>DATEDIF($R82,Key!$G$2,"Y")</f>
        <v>#VALUE!</v>
      </c>
      <c r="T82" s="156" t="e">
        <f>VLOOKUP($S82,Key!$C$2:$D$125,2,FALSE)</f>
        <v>#VALUE!</v>
      </c>
      <c r="U82" s="290" t="str">
        <f t="shared" si="7"/>
        <v/>
      </c>
      <c r="V82" s="151" t="str">
        <f>IF(ISERROR($N82&amp;$T82)," ",$N82&amp;$T82)</f>
        <v xml:space="preserve"> </v>
      </c>
      <c r="W82" s="152" t="e">
        <f>IF(#REF!="Y",1,0)</f>
        <v>#REF!</v>
      </c>
      <c r="X82" s="147"/>
      <c r="Y82" s="147"/>
      <c r="Z82" s="147"/>
      <c r="AA82" s="147"/>
      <c r="AB82" s="147"/>
      <c r="AC82" s="147"/>
      <c r="AD82" s="148"/>
      <c r="AE82" s="148"/>
      <c r="AF82" s="148"/>
      <c r="AG82" s="147"/>
      <c r="AH82" s="147"/>
      <c r="AI82" s="147"/>
      <c r="AJ82" s="147"/>
      <c r="AK82" s="147"/>
      <c r="AL82" s="147"/>
      <c r="AM82" s="147"/>
      <c r="AN82" s="196">
        <f t="shared" si="10"/>
        <v>0</v>
      </c>
      <c r="AO82" s="196">
        <f t="shared" si="2"/>
        <v>0</v>
      </c>
      <c r="AP82" s="205"/>
      <c r="AQ82" s="115">
        <f>IF(AND($H82="",$I82="",$L82=""),Key!$G$9,Key!$G$8)</f>
        <v>0</v>
      </c>
      <c r="AR82" s="111">
        <f>$AN82*Key!$G$12</f>
        <v>0</v>
      </c>
      <c r="AS82" s="190"/>
      <c r="AT82" s="190"/>
      <c r="AU82" s="192">
        <f t="shared" si="3"/>
        <v>0</v>
      </c>
      <c r="AV82" s="175">
        <f t="shared" si="4"/>
        <v>0</v>
      </c>
      <c r="AW82" s="204">
        <f>AP82*Key!$G$5</f>
        <v>0</v>
      </c>
      <c r="AX82" s="150"/>
      <c r="AY82" s="176">
        <f t="shared" si="5"/>
        <v>0</v>
      </c>
    </row>
    <row r="83" spans="1:51" ht="15" customHeight="1" thickBot="1">
      <c r="A83" s="22">
        <v>59</v>
      </c>
      <c r="B83" s="84">
        <f t="shared" si="9"/>
        <v>0</v>
      </c>
      <c r="C83" s="213"/>
      <c r="D83" s="214"/>
      <c r="E83" s="214"/>
      <c r="F83" s="214"/>
      <c r="G83" s="215"/>
      <c r="H83" s="149"/>
      <c r="I83" s="142"/>
      <c r="J83" s="212" t="str">
        <f t="shared" si="6"/>
        <v xml:space="preserve"> </v>
      </c>
      <c r="K83" s="212"/>
      <c r="L83" s="149"/>
      <c r="M83" s="149"/>
      <c r="N83" s="150"/>
      <c r="O83" s="150"/>
      <c r="P83" s="150"/>
      <c r="Q83" s="150"/>
      <c r="R83" s="156" t="str">
        <f t="shared" si="8"/>
        <v>//</v>
      </c>
      <c r="S83" s="27" t="e">
        <f>DATEDIF($R83,Key!$G$2,"Y")</f>
        <v>#VALUE!</v>
      </c>
      <c r="T83" s="156" t="e">
        <f>VLOOKUP($S83,Key!$C$2:$D$125,2,FALSE)</f>
        <v>#VALUE!</v>
      </c>
      <c r="U83" s="290" t="str">
        <f t="shared" si="7"/>
        <v/>
      </c>
      <c r="V83" s="151" t="str">
        <f>IF(ISERROR($N83&amp;$T83)," ",$N83&amp;$T83)</f>
        <v xml:space="preserve"> </v>
      </c>
      <c r="W83" s="155" t="e">
        <f>IF(#REF!="Y",1,0)</f>
        <v>#REF!</v>
      </c>
      <c r="X83" s="147"/>
      <c r="Y83" s="147"/>
      <c r="Z83" s="147"/>
      <c r="AA83" s="147"/>
      <c r="AB83" s="147"/>
      <c r="AC83" s="147"/>
      <c r="AD83" s="148"/>
      <c r="AE83" s="148"/>
      <c r="AF83" s="148"/>
      <c r="AG83" s="147"/>
      <c r="AH83" s="147"/>
      <c r="AI83" s="147"/>
      <c r="AJ83" s="147"/>
      <c r="AK83" s="147"/>
      <c r="AL83" s="147"/>
      <c r="AM83" s="147"/>
      <c r="AN83" s="196">
        <f t="shared" si="10"/>
        <v>0</v>
      </c>
      <c r="AO83" s="196">
        <f t="shared" si="2"/>
        <v>0</v>
      </c>
      <c r="AP83" s="205"/>
      <c r="AQ83" s="115">
        <f>IF(AND($H83="",$I83="",$L83=""),Key!$G$9,Key!$G$8)</f>
        <v>0</v>
      </c>
      <c r="AR83" s="111">
        <f>$AN83*Key!$G$12</f>
        <v>0</v>
      </c>
      <c r="AS83" s="190"/>
      <c r="AT83" s="190"/>
      <c r="AU83" s="192">
        <f t="shared" si="3"/>
        <v>0</v>
      </c>
      <c r="AV83" s="175">
        <f t="shared" si="4"/>
        <v>0</v>
      </c>
      <c r="AW83" s="204">
        <f>AP83*Key!$G$5</f>
        <v>0</v>
      </c>
      <c r="AX83" s="150"/>
      <c r="AY83" s="176">
        <f t="shared" si="5"/>
        <v>0</v>
      </c>
    </row>
    <row r="84" spans="1:51" ht="15" customHeight="1" thickBot="1">
      <c r="A84" s="22">
        <v>60</v>
      </c>
      <c r="B84" s="84">
        <f t="shared" si="9"/>
        <v>0</v>
      </c>
      <c r="C84" s="213"/>
      <c r="D84" s="214"/>
      <c r="E84" s="214"/>
      <c r="F84" s="214"/>
      <c r="G84" s="215"/>
      <c r="H84" s="149"/>
      <c r="I84" s="142"/>
      <c r="J84" s="212" t="str">
        <f t="shared" si="6"/>
        <v xml:space="preserve"> </v>
      </c>
      <c r="K84" s="212"/>
      <c r="L84" s="149"/>
      <c r="M84" s="149"/>
      <c r="N84" s="150"/>
      <c r="O84" s="150"/>
      <c r="P84" s="150"/>
      <c r="Q84" s="150"/>
      <c r="R84" s="156" t="str">
        <f t="shared" si="8"/>
        <v>//</v>
      </c>
      <c r="S84" s="27" t="e">
        <f>DATEDIF($R84,Key!$G$2,"Y")</f>
        <v>#VALUE!</v>
      </c>
      <c r="T84" s="156" t="e">
        <f>VLOOKUP($S84,Key!$C$2:$D$125,2,FALSE)</f>
        <v>#VALUE!</v>
      </c>
      <c r="U84" s="290" t="str">
        <f t="shared" si="7"/>
        <v/>
      </c>
      <c r="V84" s="151" t="str">
        <f>IF(ISERROR($N84&amp;$T84)," ",$N84&amp;$T84)</f>
        <v xml:space="preserve"> </v>
      </c>
      <c r="W84" s="152" t="e">
        <f>IF(#REF!="Y",1,0)</f>
        <v>#REF!</v>
      </c>
      <c r="X84" s="147"/>
      <c r="Y84" s="147"/>
      <c r="Z84" s="147"/>
      <c r="AA84" s="147"/>
      <c r="AB84" s="147"/>
      <c r="AC84" s="147"/>
      <c r="AD84" s="148"/>
      <c r="AE84" s="148"/>
      <c r="AF84" s="148"/>
      <c r="AG84" s="147"/>
      <c r="AH84" s="147"/>
      <c r="AI84" s="147"/>
      <c r="AJ84" s="147"/>
      <c r="AK84" s="147"/>
      <c r="AL84" s="147"/>
      <c r="AM84" s="147"/>
      <c r="AN84" s="196">
        <f t="shared" si="10"/>
        <v>0</v>
      </c>
      <c r="AO84" s="196">
        <f t="shared" si="2"/>
        <v>0</v>
      </c>
      <c r="AP84" s="205"/>
      <c r="AQ84" s="115">
        <f>IF(AND($H84="",$I84="",$L84=""),Key!$G$9,Key!$G$8)</f>
        <v>0</v>
      </c>
      <c r="AR84" s="111">
        <f>$AN84*Key!$G$12</f>
        <v>0</v>
      </c>
      <c r="AS84" s="190"/>
      <c r="AT84" s="190"/>
      <c r="AU84" s="192">
        <f t="shared" si="3"/>
        <v>0</v>
      </c>
      <c r="AV84" s="175">
        <f t="shared" si="4"/>
        <v>0</v>
      </c>
      <c r="AW84" s="204">
        <f>AP84*Key!$G$5</f>
        <v>0</v>
      </c>
      <c r="AX84" s="150"/>
      <c r="AY84" s="176">
        <f t="shared" si="5"/>
        <v>0</v>
      </c>
    </row>
    <row r="85" spans="1:51" ht="15" customHeight="1" thickBot="1">
      <c r="A85" s="22">
        <v>61</v>
      </c>
      <c r="B85" s="84">
        <f t="shared" si="9"/>
        <v>0</v>
      </c>
      <c r="C85" s="213"/>
      <c r="D85" s="214"/>
      <c r="E85" s="214"/>
      <c r="F85" s="214"/>
      <c r="G85" s="215"/>
      <c r="H85" s="149"/>
      <c r="I85" s="142"/>
      <c r="J85" s="212" t="str">
        <f t="shared" si="6"/>
        <v xml:space="preserve"> </v>
      </c>
      <c r="K85" s="212"/>
      <c r="L85" s="149"/>
      <c r="M85" s="149"/>
      <c r="N85" s="150"/>
      <c r="O85" s="150"/>
      <c r="P85" s="150"/>
      <c r="Q85" s="150"/>
      <c r="R85" s="156" t="str">
        <f t="shared" si="8"/>
        <v>//</v>
      </c>
      <c r="S85" s="27" t="e">
        <f>DATEDIF($R85,Key!$G$2,"Y")</f>
        <v>#VALUE!</v>
      </c>
      <c r="T85" s="156" t="e">
        <f>VLOOKUP($S85,Key!$C$2:$D$125,2,FALSE)</f>
        <v>#VALUE!</v>
      </c>
      <c r="U85" s="290" t="str">
        <f t="shared" si="7"/>
        <v/>
      </c>
      <c r="V85" s="151" t="str">
        <f>IF(ISERROR($N85&amp;$T85)," ",$N85&amp;$T85)</f>
        <v xml:space="preserve"> </v>
      </c>
      <c r="W85" s="155" t="e">
        <f>IF(#REF!="Y",1,0)</f>
        <v>#REF!</v>
      </c>
      <c r="X85" s="147"/>
      <c r="Y85" s="147"/>
      <c r="Z85" s="147"/>
      <c r="AA85" s="147"/>
      <c r="AB85" s="147"/>
      <c r="AC85" s="147"/>
      <c r="AD85" s="148"/>
      <c r="AE85" s="148"/>
      <c r="AF85" s="148"/>
      <c r="AG85" s="147"/>
      <c r="AH85" s="147"/>
      <c r="AI85" s="147"/>
      <c r="AJ85" s="147"/>
      <c r="AK85" s="147"/>
      <c r="AL85" s="147"/>
      <c r="AM85" s="147"/>
      <c r="AN85" s="196">
        <f t="shared" si="10"/>
        <v>0</v>
      </c>
      <c r="AO85" s="196">
        <f t="shared" si="2"/>
        <v>0</v>
      </c>
      <c r="AP85" s="205"/>
      <c r="AQ85" s="115">
        <f>IF(AND($H85="",$I85="",$L85=""),Key!$G$9,Key!$G$8)</f>
        <v>0</v>
      </c>
      <c r="AR85" s="111">
        <f>$AN85*Key!$G$12</f>
        <v>0</v>
      </c>
      <c r="AS85" s="190"/>
      <c r="AT85" s="190"/>
      <c r="AU85" s="192">
        <f t="shared" si="3"/>
        <v>0</v>
      </c>
      <c r="AV85" s="175">
        <f t="shared" si="4"/>
        <v>0</v>
      </c>
      <c r="AW85" s="204">
        <f>AP85*Key!$G$5</f>
        <v>0</v>
      </c>
      <c r="AX85" s="150"/>
      <c r="AY85" s="176">
        <f t="shared" si="5"/>
        <v>0</v>
      </c>
    </row>
    <row r="86" spans="1:51" ht="15" customHeight="1" thickBot="1">
      <c r="A86" s="22">
        <v>62</v>
      </c>
      <c r="B86" s="84">
        <f t="shared" si="9"/>
        <v>0</v>
      </c>
      <c r="C86" s="213"/>
      <c r="D86" s="214"/>
      <c r="E86" s="214"/>
      <c r="F86" s="214"/>
      <c r="G86" s="215"/>
      <c r="H86" s="149"/>
      <c r="I86" s="142"/>
      <c r="J86" s="212" t="str">
        <f t="shared" si="6"/>
        <v xml:space="preserve"> </v>
      </c>
      <c r="K86" s="212"/>
      <c r="L86" s="149"/>
      <c r="M86" s="149"/>
      <c r="N86" s="150"/>
      <c r="O86" s="150"/>
      <c r="P86" s="150"/>
      <c r="Q86" s="150"/>
      <c r="R86" s="156" t="str">
        <f t="shared" si="8"/>
        <v>//</v>
      </c>
      <c r="S86" s="27" t="e">
        <f>DATEDIF($R86,Key!$G$2,"Y")</f>
        <v>#VALUE!</v>
      </c>
      <c r="T86" s="156" t="e">
        <f>VLOOKUP($S86,Key!$C$2:$D$125,2,FALSE)</f>
        <v>#VALUE!</v>
      </c>
      <c r="U86" s="290" t="str">
        <f t="shared" si="7"/>
        <v/>
      </c>
      <c r="V86" s="151" t="str">
        <f>IF(ISERROR($N86&amp;$T86)," ",$N86&amp;$T86)</f>
        <v xml:space="preserve"> </v>
      </c>
      <c r="W86" s="152" t="e">
        <f>IF(#REF!="Y",1,0)</f>
        <v>#REF!</v>
      </c>
      <c r="X86" s="147"/>
      <c r="Y86" s="147"/>
      <c r="Z86" s="147"/>
      <c r="AA86" s="147"/>
      <c r="AB86" s="147"/>
      <c r="AC86" s="147"/>
      <c r="AD86" s="148"/>
      <c r="AE86" s="148"/>
      <c r="AF86" s="148"/>
      <c r="AG86" s="147"/>
      <c r="AH86" s="147"/>
      <c r="AI86" s="147"/>
      <c r="AJ86" s="147"/>
      <c r="AK86" s="147"/>
      <c r="AL86" s="147"/>
      <c r="AM86" s="147"/>
      <c r="AN86" s="196">
        <f t="shared" si="10"/>
        <v>0</v>
      </c>
      <c r="AO86" s="196">
        <f t="shared" si="2"/>
        <v>0</v>
      </c>
      <c r="AP86" s="205"/>
      <c r="AQ86" s="115">
        <f>IF(AND($H86="",$I86="",$L86=""),Key!$G$9,Key!$G$8)</f>
        <v>0</v>
      </c>
      <c r="AR86" s="111">
        <f>$AN86*Key!$G$12</f>
        <v>0</v>
      </c>
      <c r="AS86" s="190"/>
      <c r="AT86" s="190"/>
      <c r="AU86" s="192">
        <f t="shared" si="3"/>
        <v>0</v>
      </c>
      <c r="AV86" s="175">
        <f t="shared" si="4"/>
        <v>0</v>
      </c>
      <c r="AW86" s="204">
        <f>AP86*Key!$G$5</f>
        <v>0</v>
      </c>
      <c r="AX86" s="150"/>
      <c r="AY86" s="176">
        <f t="shared" si="5"/>
        <v>0</v>
      </c>
    </row>
    <row r="87" spans="1:51" ht="15" customHeight="1" thickBot="1">
      <c r="A87" s="22">
        <v>63</v>
      </c>
      <c r="B87" s="84">
        <f t="shared" si="9"/>
        <v>0</v>
      </c>
      <c r="C87" s="213"/>
      <c r="D87" s="214"/>
      <c r="E87" s="214"/>
      <c r="F87" s="214"/>
      <c r="G87" s="215"/>
      <c r="H87" s="149"/>
      <c r="I87" s="142"/>
      <c r="J87" s="212" t="str">
        <f t="shared" si="6"/>
        <v xml:space="preserve"> </v>
      </c>
      <c r="K87" s="212"/>
      <c r="L87" s="149"/>
      <c r="M87" s="149"/>
      <c r="N87" s="150"/>
      <c r="O87" s="150"/>
      <c r="P87" s="150"/>
      <c r="Q87" s="150"/>
      <c r="R87" s="156" t="str">
        <f t="shared" si="8"/>
        <v>//</v>
      </c>
      <c r="S87" s="27" t="e">
        <f>DATEDIF($R87,Key!$G$2,"Y")</f>
        <v>#VALUE!</v>
      </c>
      <c r="T87" s="156" t="e">
        <f>VLOOKUP($S87,Key!$C$2:$D$125,2,FALSE)</f>
        <v>#VALUE!</v>
      </c>
      <c r="U87" s="290" t="str">
        <f t="shared" si="7"/>
        <v/>
      </c>
      <c r="V87" s="151" t="str">
        <f>IF(ISERROR($N87&amp;$T87)," ",$N87&amp;$T87)</f>
        <v xml:space="preserve"> </v>
      </c>
      <c r="W87" s="155" t="e">
        <f>IF(#REF!="Y",1,0)</f>
        <v>#REF!</v>
      </c>
      <c r="X87" s="147"/>
      <c r="Y87" s="147"/>
      <c r="Z87" s="147"/>
      <c r="AA87" s="147"/>
      <c r="AB87" s="147"/>
      <c r="AC87" s="147"/>
      <c r="AD87" s="148"/>
      <c r="AE87" s="148"/>
      <c r="AF87" s="148"/>
      <c r="AG87" s="147"/>
      <c r="AH87" s="147"/>
      <c r="AI87" s="147"/>
      <c r="AJ87" s="147"/>
      <c r="AK87" s="147"/>
      <c r="AL87" s="147"/>
      <c r="AM87" s="147"/>
      <c r="AN87" s="196">
        <f t="shared" si="10"/>
        <v>0</v>
      </c>
      <c r="AO87" s="196">
        <f t="shared" si="2"/>
        <v>0</v>
      </c>
      <c r="AP87" s="205"/>
      <c r="AQ87" s="115">
        <f>IF(AND($H87="",$I87="",$L87=""),Key!$G$9,Key!$G$8)</f>
        <v>0</v>
      </c>
      <c r="AR87" s="111">
        <f>$AN87*Key!$G$12</f>
        <v>0</v>
      </c>
      <c r="AS87" s="190"/>
      <c r="AT87" s="190"/>
      <c r="AU87" s="192">
        <f t="shared" si="3"/>
        <v>0</v>
      </c>
      <c r="AV87" s="175">
        <f t="shared" si="4"/>
        <v>0</v>
      </c>
      <c r="AW87" s="204">
        <f>AP87*Key!$G$5</f>
        <v>0</v>
      </c>
      <c r="AX87" s="150"/>
      <c r="AY87" s="176">
        <f t="shared" si="5"/>
        <v>0</v>
      </c>
    </row>
    <row r="88" spans="1:51" ht="15" customHeight="1" thickBot="1">
      <c r="A88" s="22">
        <v>64</v>
      </c>
      <c r="B88" s="84">
        <f t="shared" ref="B88:B119" si="11">IF($F$8="OTHER 其他",$F$10,$F$8)</f>
        <v>0</v>
      </c>
      <c r="C88" s="213"/>
      <c r="D88" s="214"/>
      <c r="E88" s="214"/>
      <c r="F88" s="214"/>
      <c r="G88" s="215"/>
      <c r="H88" s="149"/>
      <c r="I88" s="142"/>
      <c r="J88" s="212" t="str">
        <f t="shared" si="6"/>
        <v xml:space="preserve"> </v>
      </c>
      <c r="K88" s="212"/>
      <c r="L88" s="149"/>
      <c r="M88" s="149"/>
      <c r="N88" s="150"/>
      <c r="O88" s="150"/>
      <c r="P88" s="150"/>
      <c r="Q88" s="150"/>
      <c r="R88" s="156" t="str">
        <f t="shared" si="8"/>
        <v>//</v>
      </c>
      <c r="S88" s="27" t="e">
        <f>DATEDIF($R88,Key!$G$2,"Y")</f>
        <v>#VALUE!</v>
      </c>
      <c r="T88" s="156" t="e">
        <f>VLOOKUP($S88,Key!$C$2:$D$125,2,FALSE)</f>
        <v>#VALUE!</v>
      </c>
      <c r="U88" s="290" t="str">
        <f t="shared" si="7"/>
        <v/>
      </c>
      <c r="V88" s="151" t="str">
        <f>IF(ISERROR($N88&amp;$T88)," ",$N88&amp;$T88)</f>
        <v xml:space="preserve"> </v>
      </c>
      <c r="W88" s="152" t="e">
        <f>IF(#REF!="Y",1,0)</f>
        <v>#REF!</v>
      </c>
      <c r="X88" s="147"/>
      <c r="Y88" s="147"/>
      <c r="Z88" s="147"/>
      <c r="AA88" s="147"/>
      <c r="AB88" s="147"/>
      <c r="AC88" s="147"/>
      <c r="AD88" s="148"/>
      <c r="AE88" s="148"/>
      <c r="AF88" s="148"/>
      <c r="AG88" s="147"/>
      <c r="AH88" s="147"/>
      <c r="AI88" s="147"/>
      <c r="AJ88" s="147"/>
      <c r="AK88" s="147"/>
      <c r="AL88" s="147"/>
      <c r="AM88" s="147"/>
      <c r="AN88" s="196">
        <f t="shared" ref="AN88:AN119" si="12">SUM($X88:$AK88)</f>
        <v>0</v>
      </c>
      <c r="AO88" s="196">
        <f t="shared" si="2"/>
        <v>0</v>
      </c>
      <c r="AP88" s="205"/>
      <c r="AQ88" s="115">
        <f>IF(AND($H88="",$I88="",$L88=""),Key!$G$9,Key!$G$8)</f>
        <v>0</v>
      </c>
      <c r="AR88" s="111">
        <f>$AN88*Key!$G$12</f>
        <v>0</v>
      </c>
      <c r="AS88" s="190"/>
      <c r="AT88" s="190"/>
      <c r="AU88" s="192">
        <f t="shared" si="3"/>
        <v>0</v>
      </c>
      <c r="AV88" s="175">
        <f t="shared" si="4"/>
        <v>0</v>
      </c>
      <c r="AW88" s="204">
        <f>AP88*Key!$G$5</f>
        <v>0</v>
      </c>
      <c r="AX88" s="150"/>
      <c r="AY88" s="176">
        <f t="shared" si="5"/>
        <v>0</v>
      </c>
    </row>
    <row r="89" spans="1:51" ht="15" customHeight="1" thickBot="1">
      <c r="A89" s="22">
        <v>65</v>
      </c>
      <c r="B89" s="84">
        <f t="shared" si="11"/>
        <v>0</v>
      </c>
      <c r="C89" s="213"/>
      <c r="D89" s="214"/>
      <c r="E89" s="214"/>
      <c r="F89" s="214"/>
      <c r="G89" s="215"/>
      <c r="H89" s="149"/>
      <c r="I89" s="142"/>
      <c r="J89" s="212" t="str">
        <f t="shared" si="6"/>
        <v xml:space="preserve"> </v>
      </c>
      <c r="K89" s="212"/>
      <c r="L89" s="149"/>
      <c r="M89" s="149"/>
      <c r="N89" s="150"/>
      <c r="O89" s="150"/>
      <c r="P89" s="150"/>
      <c r="Q89" s="150"/>
      <c r="R89" s="156" t="str">
        <f t="shared" si="8"/>
        <v>//</v>
      </c>
      <c r="S89" s="27" t="e">
        <f>DATEDIF($R89,Key!$G$2,"Y")</f>
        <v>#VALUE!</v>
      </c>
      <c r="T89" s="156" t="e">
        <f>VLOOKUP($S89,Key!$C$2:$D$125,2,FALSE)</f>
        <v>#VALUE!</v>
      </c>
      <c r="U89" s="290" t="str">
        <f t="shared" si="7"/>
        <v/>
      </c>
      <c r="V89" s="151" t="str">
        <f>IF(ISERROR($N89&amp;$T89)," ",$N89&amp;$T89)</f>
        <v xml:space="preserve"> </v>
      </c>
      <c r="W89" s="155" t="e">
        <f>IF(#REF!="Y",1,0)</f>
        <v>#REF!</v>
      </c>
      <c r="X89" s="147"/>
      <c r="Y89" s="147"/>
      <c r="Z89" s="147"/>
      <c r="AA89" s="147"/>
      <c r="AB89" s="147"/>
      <c r="AC89" s="147"/>
      <c r="AD89" s="148"/>
      <c r="AE89" s="148"/>
      <c r="AF89" s="148"/>
      <c r="AG89" s="147"/>
      <c r="AH89" s="147"/>
      <c r="AI89" s="147"/>
      <c r="AJ89" s="147"/>
      <c r="AK89" s="147"/>
      <c r="AL89" s="147"/>
      <c r="AM89" s="147"/>
      <c r="AN89" s="196">
        <f t="shared" si="12"/>
        <v>0</v>
      </c>
      <c r="AO89" s="196">
        <f t="shared" ref="AO89:AO152" si="13">$AN89*80</f>
        <v>0</v>
      </c>
      <c r="AP89" s="205"/>
      <c r="AQ89" s="115">
        <f>IF(AND($H89="",$I89="",$L89=""),Key!$G$9,Key!$G$8)</f>
        <v>0</v>
      </c>
      <c r="AR89" s="111">
        <f>$AN89*Key!$G$12</f>
        <v>0</v>
      </c>
      <c r="AS89" s="190"/>
      <c r="AT89" s="190"/>
      <c r="AU89" s="192">
        <f t="shared" ref="AU89:AU152" si="14">$AS89+$AT89</f>
        <v>0</v>
      </c>
      <c r="AV89" s="175">
        <f t="shared" ref="AV89:AV152" si="15">$AU89*25</f>
        <v>0</v>
      </c>
      <c r="AW89" s="204">
        <f>AP89*Key!$G$5</f>
        <v>0</v>
      </c>
      <c r="AX89" s="150"/>
      <c r="AY89" s="176">
        <f t="shared" ref="AY89:AY152" si="16">SUM($AQ89:$AR89,$AV89,AW89)</f>
        <v>0</v>
      </c>
    </row>
    <row r="90" spans="1:51" ht="15" customHeight="1" thickBot="1">
      <c r="A90" s="22">
        <v>66</v>
      </c>
      <c r="B90" s="84">
        <f t="shared" si="11"/>
        <v>0</v>
      </c>
      <c r="C90" s="213"/>
      <c r="D90" s="214"/>
      <c r="E90" s="214"/>
      <c r="F90" s="214"/>
      <c r="G90" s="215"/>
      <c r="H90" s="149"/>
      <c r="I90" s="142"/>
      <c r="J90" s="212" t="str">
        <f t="shared" ref="J90:J153" si="17">CONCATENATE(H90," ",I90)</f>
        <v xml:space="preserve"> </v>
      </c>
      <c r="K90" s="212"/>
      <c r="L90" s="149"/>
      <c r="M90" s="149"/>
      <c r="N90" s="150"/>
      <c r="O90" s="150"/>
      <c r="P90" s="150"/>
      <c r="Q90" s="150"/>
      <c r="R90" s="156" t="str">
        <f t="shared" si="8"/>
        <v>//</v>
      </c>
      <c r="S90" s="27" t="e">
        <f>DATEDIF($R90,Key!$G$2,"Y")</f>
        <v>#VALUE!</v>
      </c>
      <c r="T90" s="156" t="e">
        <f>VLOOKUP($S90,Key!$C$2:$D$125,2,FALSE)</f>
        <v>#VALUE!</v>
      </c>
      <c r="U90" s="290" t="str">
        <f t="shared" ref="U90:U153" si="18">IF(OR(N90="",Q90="",O90="",P90="" ),"",CONCATENATE(N90,T90))</f>
        <v/>
      </c>
      <c r="V90" s="151" t="str">
        <f>IF(ISERROR($N90&amp;$T90)," ",$N90&amp;$T90)</f>
        <v xml:space="preserve"> </v>
      </c>
      <c r="W90" s="152" t="e">
        <f>IF(#REF!="Y",1,0)</f>
        <v>#REF!</v>
      </c>
      <c r="X90" s="147"/>
      <c r="Y90" s="147"/>
      <c r="Z90" s="147"/>
      <c r="AA90" s="147"/>
      <c r="AB90" s="147"/>
      <c r="AC90" s="147"/>
      <c r="AD90" s="148"/>
      <c r="AE90" s="148"/>
      <c r="AF90" s="148"/>
      <c r="AG90" s="147"/>
      <c r="AH90" s="147"/>
      <c r="AI90" s="147"/>
      <c r="AJ90" s="147"/>
      <c r="AK90" s="147"/>
      <c r="AL90" s="147"/>
      <c r="AM90" s="147"/>
      <c r="AN90" s="196">
        <f t="shared" si="12"/>
        <v>0</v>
      </c>
      <c r="AO90" s="196">
        <f t="shared" si="13"/>
        <v>0</v>
      </c>
      <c r="AP90" s="205"/>
      <c r="AQ90" s="115">
        <f>IF(AND($H90="",$I90="",$L90=""),Key!$G$9,Key!$G$8)</f>
        <v>0</v>
      </c>
      <c r="AR90" s="111">
        <f>$AN90*Key!$G$12</f>
        <v>0</v>
      </c>
      <c r="AS90" s="190"/>
      <c r="AT90" s="190"/>
      <c r="AU90" s="192">
        <f t="shared" si="14"/>
        <v>0</v>
      </c>
      <c r="AV90" s="175">
        <f t="shared" si="15"/>
        <v>0</v>
      </c>
      <c r="AW90" s="204">
        <f>AP90*Key!$G$5</f>
        <v>0</v>
      </c>
      <c r="AX90" s="150"/>
      <c r="AY90" s="176">
        <f t="shared" si="16"/>
        <v>0</v>
      </c>
    </row>
    <row r="91" spans="1:51" ht="15" customHeight="1" thickBot="1">
      <c r="A91" s="22">
        <v>67</v>
      </c>
      <c r="B91" s="84">
        <f t="shared" si="11"/>
        <v>0</v>
      </c>
      <c r="C91" s="213"/>
      <c r="D91" s="214"/>
      <c r="E91" s="214"/>
      <c r="F91" s="214"/>
      <c r="G91" s="215"/>
      <c r="H91" s="149"/>
      <c r="I91" s="142"/>
      <c r="J91" s="212" t="str">
        <f t="shared" si="17"/>
        <v xml:space="preserve"> </v>
      </c>
      <c r="K91" s="212"/>
      <c r="L91" s="149"/>
      <c r="M91" s="149"/>
      <c r="N91" s="150"/>
      <c r="O91" s="150"/>
      <c r="P91" s="150"/>
      <c r="Q91" s="150"/>
      <c r="R91" s="156" t="str">
        <f t="shared" si="8"/>
        <v>//</v>
      </c>
      <c r="S91" s="27" t="e">
        <f>DATEDIF($R91,Key!$G$2,"Y")</f>
        <v>#VALUE!</v>
      </c>
      <c r="T91" s="156" t="e">
        <f>VLOOKUP($S91,Key!$C$2:$D$125,2,FALSE)</f>
        <v>#VALUE!</v>
      </c>
      <c r="U91" s="290" t="str">
        <f t="shared" si="18"/>
        <v/>
      </c>
      <c r="V91" s="151" t="str">
        <f>IF(ISERROR($N91&amp;$T91)," ",$N91&amp;$T91)</f>
        <v xml:space="preserve"> </v>
      </c>
      <c r="W91" s="155" t="e">
        <f>IF(#REF!="Y",1,0)</f>
        <v>#REF!</v>
      </c>
      <c r="X91" s="147"/>
      <c r="Y91" s="147"/>
      <c r="Z91" s="147"/>
      <c r="AA91" s="147"/>
      <c r="AB91" s="147"/>
      <c r="AC91" s="147"/>
      <c r="AD91" s="148"/>
      <c r="AE91" s="148"/>
      <c r="AF91" s="148"/>
      <c r="AG91" s="147"/>
      <c r="AH91" s="147"/>
      <c r="AI91" s="147"/>
      <c r="AJ91" s="147"/>
      <c r="AK91" s="147"/>
      <c r="AL91" s="147"/>
      <c r="AM91" s="147"/>
      <c r="AN91" s="196">
        <f t="shared" si="12"/>
        <v>0</v>
      </c>
      <c r="AO91" s="196">
        <f t="shared" si="13"/>
        <v>0</v>
      </c>
      <c r="AP91" s="205"/>
      <c r="AQ91" s="115">
        <f>IF(AND($H91="",$I91="",$L91=""),Key!$G$9,Key!$G$8)</f>
        <v>0</v>
      </c>
      <c r="AR91" s="111">
        <f>$AN91*Key!$G$12</f>
        <v>0</v>
      </c>
      <c r="AS91" s="190"/>
      <c r="AT91" s="190"/>
      <c r="AU91" s="192">
        <f t="shared" si="14"/>
        <v>0</v>
      </c>
      <c r="AV91" s="175">
        <f t="shared" si="15"/>
        <v>0</v>
      </c>
      <c r="AW91" s="204">
        <f>AP91*Key!$G$5</f>
        <v>0</v>
      </c>
      <c r="AX91" s="150"/>
      <c r="AY91" s="176">
        <f t="shared" si="16"/>
        <v>0</v>
      </c>
    </row>
    <row r="92" spans="1:51" ht="15" customHeight="1" thickBot="1">
      <c r="A92" s="22">
        <v>68</v>
      </c>
      <c r="B92" s="84">
        <f t="shared" si="11"/>
        <v>0</v>
      </c>
      <c r="C92" s="213"/>
      <c r="D92" s="214"/>
      <c r="E92" s="214"/>
      <c r="F92" s="214"/>
      <c r="G92" s="215"/>
      <c r="H92" s="149"/>
      <c r="I92" s="142"/>
      <c r="J92" s="212" t="str">
        <f t="shared" si="17"/>
        <v xml:space="preserve"> </v>
      </c>
      <c r="K92" s="212"/>
      <c r="L92" s="149"/>
      <c r="M92" s="149"/>
      <c r="N92" s="150"/>
      <c r="O92" s="150"/>
      <c r="P92" s="150"/>
      <c r="Q92" s="150"/>
      <c r="R92" s="156" t="str">
        <f t="shared" ref="R92:R155" si="19">$O92&amp;"/"&amp;$P92&amp;"/"&amp;$Q92</f>
        <v>//</v>
      </c>
      <c r="S92" s="27" t="e">
        <f>DATEDIF($R92,Key!$G$2,"Y")</f>
        <v>#VALUE!</v>
      </c>
      <c r="T92" s="156" t="e">
        <f>VLOOKUP($S92,Key!$C$2:$D$125,2,FALSE)</f>
        <v>#VALUE!</v>
      </c>
      <c r="U92" s="290" t="str">
        <f t="shared" si="18"/>
        <v/>
      </c>
      <c r="V92" s="151" t="str">
        <f>IF(ISERROR($N92&amp;$T92)," ",$N92&amp;$T92)</f>
        <v xml:space="preserve"> </v>
      </c>
      <c r="W92" s="152" t="e">
        <f>IF(#REF!="Y",1,0)</f>
        <v>#REF!</v>
      </c>
      <c r="X92" s="147"/>
      <c r="Y92" s="147"/>
      <c r="Z92" s="147"/>
      <c r="AA92" s="147"/>
      <c r="AB92" s="147"/>
      <c r="AC92" s="147"/>
      <c r="AD92" s="148"/>
      <c r="AE92" s="148"/>
      <c r="AF92" s="148"/>
      <c r="AG92" s="147"/>
      <c r="AH92" s="147"/>
      <c r="AI92" s="147"/>
      <c r="AJ92" s="147"/>
      <c r="AK92" s="147"/>
      <c r="AL92" s="147"/>
      <c r="AM92" s="147"/>
      <c r="AN92" s="196">
        <f t="shared" si="12"/>
        <v>0</v>
      </c>
      <c r="AO92" s="196">
        <f t="shared" si="13"/>
        <v>0</v>
      </c>
      <c r="AP92" s="205"/>
      <c r="AQ92" s="115">
        <f>IF(AND($H92="",$I92="",$L92=""),Key!$G$9,Key!$G$8)</f>
        <v>0</v>
      </c>
      <c r="AR92" s="111">
        <f>$AN92*Key!$G$12</f>
        <v>0</v>
      </c>
      <c r="AS92" s="190"/>
      <c r="AT92" s="190"/>
      <c r="AU92" s="192">
        <f t="shared" si="14"/>
        <v>0</v>
      </c>
      <c r="AV92" s="175">
        <f t="shared" si="15"/>
        <v>0</v>
      </c>
      <c r="AW92" s="204">
        <f>AP92*Key!$G$5</f>
        <v>0</v>
      </c>
      <c r="AX92" s="150"/>
      <c r="AY92" s="176">
        <f t="shared" si="16"/>
        <v>0</v>
      </c>
    </row>
    <row r="93" spans="1:51" ht="15" customHeight="1" thickBot="1">
      <c r="A93" s="22">
        <v>69</v>
      </c>
      <c r="B93" s="84">
        <f t="shared" si="11"/>
        <v>0</v>
      </c>
      <c r="C93" s="213"/>
      <c r="D93" s="214"/>
      <c r="E93" s="214"/>
      <c r="F93" s="214"/>
      <c r="G93" s="215"/>
      <c r="H93" s="149"/>
      <c r="I93" s="142"/>
      <c r="J93" s="212" t="str">
        <f t="shared" si="17"/>
        <v xml:space="preserve"> </v>
      </c>
      <c r="K93" s="212"/>
      <c r="L93" s="149"/>
      <c r="M93" s="149"/>
      <c r="N93" s="150"/>
      <c r="O93" s="150"/>
      <c r="P93" s="150"/>
      <c r="Q93" s="150"/>
      <c r="R93" s="156" t="str">
        <f t="shared" si="19"/>
        <v>//</v>
      </c>
      <c r="S93" s="27" t="e">
        <f>DATEDIF($R93,Key!$G$2,"Y")</f>
        <v>#VALUE!</v>
      </c>
      <c r="T93" s="156" t="e">
        <f>VLOOKUP($S93,Key!$C$2:$D$125,2,FALSE)</f>
        <v>#VALUE!</v>
      </c>
      <c r="U93" s="290" t="str">
        <f t="shared" si="18"/>
        <v/>
      </c>
      <c r="V93" s="151" t="str">
        <f>IF(ISERROR($N93&amp;$T93)," ",$N93&amp;$T93)</f>
        <v xml:space="preserve"> </v>
      </c>
      <c r="W93" s="155" t="e">
        <f>IF(#REF!="Y",1,0)</f>
        <v>#REF!</v>
      </c>
      <c r="X93" s="147"/>
      <c r="Y93" s="147"/>
      <c r="Z93" s="147"/>
      <c r="AA93" s="147"/>
      <c r="AB93" s="147"/>
      <c r="AC93" s="147"/>
      <c r="AD93" s="148"/>
      <c r="AE93" s="148"/>
      <c r="AF93" s="148"/>
      <c r="AG93" s="147"/>
      <c r="AH93" s="147"/>
      <c r="AI93" s="147"/>
      <c r="AJ93" s="147"/>
      <c r="AK93" s="147"/>
      <c r="AL93" s="147"/>
      <c r="AM93" s="147"/>
      <c r="AN93" s="196">
        <f t="shared" si="12"/>
        <v>0</v>
      </c>
      <c r="AO93" s="196">
        <f t="shared" si="13"/>
        <v>0</v>
      </c>
      <c r="AP93" s="205"/>
      <c r="AQ93" s="115">
        <f>IF(AND($H93="",$I93="",$L93=""),Key!$G$9,Key!$G$8)</f>
        <v>0</v>
      </c>
      <c r="AR93" s="111">
        <f>$AN93*Key!$G$12</f>
        <v>0</v>
      </c>
      <c r="AS93" s="190"/>
      <c r="AT93" s="190"/>
      <c r="AU93" s="192">
        <f t="shared" si="14"/>
        <v>0</v>
      </c>
      <c r="AV93" s="175">
        <f t="shared" si="15"/>
        <v>0</v>
      </c>
      <c r="AW93" s="204">
        <f>AP93*Key!$G$5</f>
        <v>0</v>
      </c>
      <c r="AX93" s="150"/>
      <c r="AY93" s="176">
        <f t="shared" si="16"/>
        <v>0</v>
      </c>
    </row>
    <row r="94" spans="1:51" ht="15" customHeight="1" thickBot="1">
      <c r="A94" s="22">
        <v>70</v>
      </c>
      <c r="B94" s="84">
        <f t="shared" si="11"/>
        <v>0</v>
      </c>
      <c r="C94" s="213"/>
      <c r="D94" s="214"/>
      <c r="E94" s="214"/>
      <c r="F94" s="214"/>
      <c r="G94" s="215"/>
      <c r="H94" s="149"/>
      <c r="I94" s="142"/>
      <c r="J94" s="212" t="str">
        <f t="shared" si="17"/>
        <v xml:space="preserve"> </v>
      </c>
      <c r="K94" s="212"/>
      <c r="L94" s="149"/>
      <c r="M94" s="149"/>
      <c r="N94" s="150"/>
      <c r="O94" s="150"/>
      <c r="P94" s="150"/>
      <c r="Q94" s="150"/>
      <c r="R94" s="156" t="str">
        <f t="shared" si="19"/>
        <v>//</v>
      </c>
      <c r="S94" s="27" t="e">
        <f>DATEDIF($R94,Key!$G$2,"Y")</f>
        <v>#VALUE!</v>
      </c>
      <c r="T94" s="156" t="e">
        <f>VLOOKUP($S94,Key!$C$2:$D$125,2,FALSE)</f>
        <v>#VALUE!</v>
      </c>
      <c r="U94" s="290" t="str">
        <f t="shared" si="18"/>
        <v/>
      </c>
      <c r="V94" s="151" t="str">
        <f>IF(ISERROR($N94&amp;$T94)," ",$N94&amp;$T94)</f>
        <v xml:space="preserve"> </v>
      </c>
      <c r="W94" s="152" t="e">
        <f>IF(#REF!="Y",1,0)</f>
        <v>#REF!</v>
      </c>
      <c r="X94" s="147"/>
      <c r="Y94" s="147"/>
      <c r="Z94" s="147"/>
      <c r="AA94" s="147"/>
      <c r="AB94" s="147"/>
      <c r="AC94" s="147"/>
      <c r="AD94" s="148"/>
      <c r="AE94" s="148"/>
      <c r="AF94" s="148"/>
      <c r="AG94" s="147"/>
      <c r="AH94" s="147"/>
      <c r="AI94" s="147"/>
      <c r="AJ94" s="147"/>
      <c r="AK94" s="147"/>
      <c r="AL94" s="147"/>
      <c r="AM94" s="147"/>
      <c r="AN94" s="196">
        <f t="shared" si="12"/>
        <v>0</v>
      </c>
      <c r="AO94" s="196">
        <f t="shared" si="13"/>
        <v>0</v>
      </c>
      <c r="AP94" s="205"/>
      <c r="AQ94" s="115">
        <f>IF(AND($H94="",$I94="",$L94=""),Key!$G$9,Key!$G$8)</f>
        <v>0</v>
      </c>
      <c r="AR94" s="111">
        <f>$AN94*Key!$G$12</f>
        <v>0</v>
      </c>
      <c r="AS94" s="190"/>
      <c r="AT94" s="190"/>
      <c r="AU94" s="192">
        <f t="shared" si="14"/>
        <v>0</v>
      </c>
      <c r="AV94" s="175">
        <f t="shared" si="15"/>
        <v>0</v>
      </c>
      <c r="AW94" s="204">
        <f>AP94*Key!$G$5</f>
        <v>0</v>
      </c>
      <c r="AX94" s="150"/>
      <c r="AY94" s="176">
        <f t="shared" si="16"/>
        <v>0</v>
      </c>
    </row>
    <row r="95" spans="1:51" ht="15" customHeight="1" thickBot="1">
      <c r="A95" s="22">
        <v>71</v>
      </c>
      <c r="B95" s="84">
        <f t="shared" si="11"/>
        <v>0</v>
      </c>
      <c r="C95" s="213"/>
      <c r="D95" s="214"/>
      <c r="E95" s="214"/>
      <c r="F95" s="214"/>
      <c r="G95" s="215"/>
      <c r="H95" s="149"/>
      <c r="I95" s="142"/>
      <c r="J95" s="212" t="str">
        <f t="shared" si="17"/>
        <v xml:space="preserve"> </v>
      </c>
      <c r="K95" s="212"/>
      <c r="L95" s="149"/>
      <c r="M95" s="149"/>
      <c r="N95" s="150"/>
      <c r="O95" s="150"/>
      <c r="P95" s="150"/>
      <c r="Q95" s="150"/>
      <c r="R95" s="156" t="str">
        <f t="shared" si="19"/>
        <v>//</v>
      </c>
      <c r="S95" s="27" t="e">
        <f>DATEDIF($R95,Key!$G$2,"Y")</f>
        <v>#VALUE!</v>
      </c>
      <c r="T95" s="156" t="e">
        <f>VLOOKUP($S95,Key!$C$2:$D$125,2,FALSE)</f>
        <v>#VALUE!</v>
      </c>
      <c r="U95" s="290" t="str">
        <f t="shared" si="18"/>
        <v/>
      </c>
      <c r="V95" s="151" t="str">
        <f>IF(ISERROR($N95&amp;$T95)," ",$N95&amp;$T95)</f>
        <v xml:space="preserve"> </v>
      </c>
      <c r="W95" s="155" t="e">
        <f>IF(#REF!="Y",1,0)</f>
        <v>#REF!</v>
      </c>
      <c r="X95" s="147"/>
      <c r="Y95" s="147"/>
      <c r="Z95" s="147"/>
      <c r="AA95" s="147"/>
      <c r="AB95" s="147"/>
      <c r="AC95" s="147"/>
      <c r="AD95" s="148"/>
      <c r="AE95" s="148"/>
      <c r="AF95" s="148"/>
      <c r="AG95" s="147"/>
      <c r="AH95" s="147"/>
      <c r="AI95" s="147"/>
      <c r="AJ95" s="147"/>
      <c r="AK95" s="147"/>
      <c r="AL95" s="147"/>
      <c r="AM95" s="147"/>
      <c r="AN95" s="196">
        <f t="shared" si="12"/>
        <v>0</v>
      </c>
      <c r="AO95" s="196">
        <f t="shared" si="13"/>
        <v>0</v>
      </c>
      <c r="AP95" s="205"/>
      <c r="AQ95" s="115">
        <f>IF(AND($H95="",$I95="",$L95=""),Key!$G$9,Key!$G$8)</f>
        <v>0</v>
      </c>
      <c r="AR95" s="111">
        <f>$AN95*Key!$G$12</f>
        <v>0</v>
      </c>
      <c r="AS95" s="190"/>
      <c r="AT95" s="190"/>
      <c r="AU95" s="192">
        <f t="shared" si="14"/>
        <v>0</v>
      </c>
      <c r="AV95" s="175">
        <f t="shared" si="15"/>
        <v>0</v>
      </c>
      <c r="AW95" s="204">
        <f>AP95*Key!$G$5</f>
        <v>0</v>
      </c>
      <c r="AX95" s="150"/>
      <c r="AY95" s="176">
        <f t="shared" si="16"/>
        <v>0</v>
      </c>
    </row>
    <row r="96" spans="1:51" ht="15" customHeight="1" thickBot="1">
      <c r="A96" s="22">
        <v>72</v>
      </c>
      <c r="B96" s="84">
        <f t="shared" si="11"/>
        <v>0</v>
      </c>
      <c r="C96" s="213"/>
      <c r="D96" s="214"/>
      <c r="E96" s="214"/>
      <c r="F96" s="214"/>
      <c r="G96" s="215"/>
      <c r="H96" s="149"/>
      <c r="I96" s="142"/>
      <c r="J96" s="212" t="str">
        <f t="shared" si="17"/>
        <v xml:space="preserve"> </v>
      </c>
      <c r="K96" s="212"/>
      <c r="L96" s="149"/>
      <c r="M96" s="149"/>
      <c r="N96" s="150"/>
      <c r="O96" s="150"/>
      <c r="P96" s="150"/>
      <c r="Q96" s="150"/>
      <c r="R96" s="156" t="str">
        <f t="shared" si="19"/>
        <v>//</v>
      </c>
      <c r="S96" s="27" t="e">
        <f>DATEDIF($R96,Key!$G$2,"Y")</f>
        <v>#VALUE!</v>
      </c>
      <c r="T96" s="156" t="e">
        <f>VLOOKUP($S96,Key!$C$2:$D$125,2,FALSE)</f>
        <v>#VALUE!</v>
      </c>
      <c r="U96" s="290" t="str">
        <f t="shared" si="18"/>
        <v/>
      </c>
      <c r="V96" s="151" t="str">
        <f>IF(ISERROR($N96&amp;$T96)," ",$N96&amp;$T96)</f>
        <v xml:space="preserve"> </v>
      </c>
      <c r="W96" s="152" t="e">
        <f>IF(#REF!="Y",1,0)</f>
        <v>#REF!</v>
      </c>
      <c r="X96" s="147"/>
      <c r="Y96" s="147"/>
      <c r="Z96" s="147"/>
      <c r="AA96" s="147"/>
      <c r="AB96" s="147"/>
      <c r="AC96" s="147"/>
      <c r="AD96" s="148"/>
      <c r="AE96" s="148"/>
      <c r="AF96" s="148"/>
      <c r="AG96" s="147"/>
      <c r="AH96" s="147"/>
      <c r="AI96" s="147"/>
      <c r="AJ96" s="147"/>
      <c r="AK96" s="147"/>
      <c r="AL96" s="147"/>
      <c r="AM96" s="147"/>
      <c r="AN96" s="196">
        <f t="shared" si="12"/>
        <v>0</v>
      </c>
      <c r="AO96" s="196">
        <f t="shared" si="13"/>
        <v>0</v>
      </c>
      <c r="AP96" s="205"/>
      <c r="AQ96" s="115">
        <f>IF(AND($H96="",$I96="",$L96=""),Key!$G$9,Key!$G$8)</f>
        <v>0</v>
      </c>
      <c r="AR96" s="111">
        <f>$AN96*Key!$G$12</f>
        <v>0</v>
      </c>
      <c r="AS96" s="190"/>
      <c r="AT96" s="190"/>
      <c r="AU96" s="192">
        <f t="shared" si="14"/>
        <v>0</v>
      </c>
      <c r="AV96" s="175">
        <f t="shared" si="15"/>
        <v>0</v>
      </c>
      <c r="AW96" s="204">
        <f>AP96*Key!$G$5</f>
        <v>0</v>
      </c>
      <c r="AX96" s="150"/>
      <c r="AY96" s="176">
        <f t="shared" si="16"/>
        <v>0</v>
      </c>
    </row>
    <row r="97" spans="1:51" ht="15" customHeight="1" thickBot="1">
      <c r="A97" s="22">
        <v>73</v>
      </c>
      <c r="B97" s="84">
        <f t="shared" si="11"/>
        <v>0</v>
      </c>
      <c r="C97" s="213"/>
      <c r="D97" s="214"/>
      <c r="E97" s="214"/>
      <c r="F97" s="214"/>
      <c r="G97" s="215"/>
      <c r="H97" s="149"/>
      <c r="I97" s="142"/>
      <c r="J97" s="212" t="str">
        <f t="shared" si="17"/>
        <v xml:space="preserve"> </v>
      </c>
      <c r="K97" s="212"/>
      <c r="L97" s="149"/>
      <c r="M97" s="149"/>
      <c r="N97" s="150"/>
      <c r="O97" s="150"/>
      <c r="P97" s="150"/>
      <c r="Q97" s="150"/>
      <c r="R97" s="156" t="str">
        <f t="shared" si="19"/>
        <v>//</v>
      </c>
      <c r="S97" s="27" t="e">
        <f>DATEDIF($R97,Key!$G$2,"Y")</f>
        <v>#VALUE!</v>
      </c>
      <c r="T97" s="156" t="e">
        <f>VLOOKUP($S97,Key!$C$2:$D$125,2,FALSE)</f>
        <v>#VALUE!</v>
      </c>
      <c r="U97" s="290" t="str">
        <f t="shared" si="18"/>
        <v/>
      </c>
      <c r="V97" s="151" t="str">
        <f>IF(ISERROR($N97&amp;$T97)," ",$N97&amp;$T97)</f>
        <v xml:space="preserve"> </v>
      </c>
      <c r="W97" s="155" t="e">
        <f>IF(#REF!="Y",1,0)</f>
        <v>#REF!</v>
      </c>
      <c r="X97" s="147"/>
      <c r="Y97" s="147"/>
      <c r="Z97" s="147"/>
      <c r="AA97" s="147"/>
      <c r="AB97" s="147"/>
      <c r="AC97" s="147"/>
      <c r="AD97" s="148"/>
      <c r="AE97" s="148"/>
      <c r="AF97" s="148"/>
      <c r="AG97" s="147"/>
      <c r="AH97" s="147"/>
      <c r="AI97" s="147"/>
      <c r="AJ97" s="147"/>
      <c r="AK97" s="147"/>
      <c r="AL97" s="147"/>
      <c r="AM97" s="147"/>
      <c r="AN97" s="196">
        <f t="shared" si="12"/>
        <v>0</v>
      </c>
      <c r="AO97" s="196">
        <f t="shared" si="13"/>
        <v>0</v>
      </c>
      <c r="AP97" s="205"/>
      <c r="AQ97" s="115">
        <f>IF(AND($H97="",$I97="",$L97=""),Key!$G$9,Key!$G$8)</f>
        <v>0</v>
      </c>
      <c r="AR97" s="111">
        <f>$AN97*Key!$G$12</f>
        <v>0</v>
      </c>
      <c r="AS97" s="190"/>
      <c r="AT97" s="190"/>
      <c r="AU97" s="192">
        <f t="shared" si="14"/>
        <v>0</v>
      </c>
      <c r="AV97" s="175">
        <f t="shared" si="15"/>
        <v>0</v>
      </c>
      <c r="AW97" s="204">
        <f>AP97*Key!$G$5</f>
        <v>0</v>
      </c>
      <c r="AX97" s="150"/>
      <c r="AY97" s="176">
        <f t="shared" si="16"/>
        <v>0</v>
      </c>
    </row>
    <row r="98" spans="1:51" ht="15" customHeight="1" thickBot="1">
      <c r="A98" s="22">
        <v>74</v>
      </c>
      <c r="B98" s="84">
        <f t="shared" si="11"/>
        <v>0</v>
      </c>
      <c r="C98" s="213"/>
      <c r="D98" s="214"/>
      <c r="E98" s="214"/>
      <c r="F98" s="214"/>
      <c r="G98" s="215"/>
      <c r="H98" s="149"/>
      <c r="I98" s="142"/>
      <c r="J98" s="212" t="str">
        <f t="shared" si="17"/>
        <v xml:space="preserve"> </v>
      </c>
      <c r="K98" s="212"/>
      <c r="L98" s="149"/>
      <c r="M98" s="149"/>
      <c r="N98" s="150"/>
      <c r="O98" s="150"/>
      <c r="P98" s="150"/>
      <c r="Q98" s="150"/>
      <c r="R98" s="156" t="str">
        <f t="shared" si="19"/>
        <v>//</v>
      </c>
      <c r="S98" s="27" t="e">
        <f>DATEDIF($R98,Key!$G$2,"Y")</f>
        <v>#VALUE!</v>
      </c>
      <c r="T98" s="156" t="e">
        <f>VLOOKUP($S98,Key!$C$2:$D$125,2,FALSE)</f>
        <v>#VALUE!</v>
      </c>
      <c r="U98" s="290" t="str">
        <f t="shared" si="18"/>
        <v/>
      </c>
      <c r="V98" s="151" t="str">
        <f>IF(ISERROR($N98&amp;$T98)," ",$N98&amp;$T98)</f>
        <v xml:space="preserve"> </v>
      </c>
      <c r="W98" s="152" t="e">
        <f>IF(#REF!="Y",1,0)</f>
        <v>#REF!</v>
      </c>
      <c r="X98" s="147"/>
      <c r="Y98" s="147"/>
      <c r="Z98" s="147"/>
      <c r="AA98" s="147"/>
      <c r="AB98" s="147"/>
      <c r="AC98" s="147"/>
      <c r="AD98" s="148"/>
      <c r="AE98" s="148"/>
      <c r="AF98" s="148"/>
      <c r="AG98" s="147"/>
      <c r="AH98" s="147"/>
      <c r="AI98" s="147"/>
      <c r="AJ98" s="147"/>
      <c r="AK98" s="147"/>
      <c r="AL98" s="147"/>
      <c r="AM98" s="147"/>
      <c r="AN98" s="196">
        <f t="shared" si="12"/>
        <v>0</v>
      </c>
      <c r="AO98" s="196">
        <f t="shared" si="13"/>
        <v>0</v>
      </c>
      <c r="AP98" s="205"/>
      <c r="AQ98" s="115">
        <f>IF(AND($H98="",$I98="",$L98=""),Key!$G$9,Key!$G$8)</f>
        <v>0</v>
      </c>
      <c r="AR98" s="111">
        <f>$AN98*Key!$G$12</f>
        <v>0</v>
      </c>
      <c r="AS98" s="190"/>
      <c r="AT98" s="190"/>
      <c r="AU98" s="192">
        <f t="shared" si="14"/>
        <v>0</v>
      </c>
      <c r="AV98" s="175">
        <f t="shared" si="15"/>
        <v>0</v>
      </c>
      <c r="AW98" s="204">
        <f>AP98*Key!$G$5</f>
        <v>0</v>
      </c>
      <c r="AX98" s="150"/>
      <c r="AY98" s="176">
        <f t="shared" si="16"/>
        <v>0</v>
      </c>
    </row>
    <row r="99" spans="1:51" ht="15" customHeight="1" thickBot="1">
      <c r="A99" s="22">
        <v>75</v>
      </c>
      <c r="B99" s="84">
        <f t="shared" si="11"/>
        <v>0</v>
      </c>
      <c r="C99" s="213"/>
      <c r="D99" s="214"/>
      <c r="E99" s="214"/>
      <c r="F99" s="214"/>
      <c r="G99" s="215"/>
      <c r="H99" s="149"/>
      <c r="I99" s="142"/>
      <c r="J99" s="212" t="str">
        <f t="shared" si="17"/>
        <v xml:space="preserve"> </v>
      </c>
      <c r="K99" s="212"/>
      <c r="L99" s="149"/>
      <c r="M99" s="149"/>
      <c r="N99" s="150"/>
      <c r="O99" s="150"/>
      <c r="P99" s="150"/>
      <c r="Q99" s="150"/>
      <c r="R99" s="156" t="str">
        <f t="shared" si="19"/>
        <v>//</v>
      </c>
      <c r="S99" s="27" t="e">
        <f>DATEDIF($R99,Key!$G$2,"Y")</f>
        <v>#VALUE!</v>
      </c>
      <c r="T99" s="156" t="e">
        <f>VLOOKUP($S99,Key!$C$2:$D$125,2,FALSE)</f>
        <v>#VALUE!</v>
      </c>
      <c r="U99" s="290" t="str">
        <f t="shared" si="18"/>
        <v/>
      </c>
      <c r="V99" s="151" t="str">
        <f>IF(ISERROR($N99&amp;$T99)," ",$N99&amp;$T99)</f>
        <v xml:space="preserve"> </v>
      </c>
      <c r="W99" s="155" t="e">
        <f>IF(#REF!="Y",1,0)</f>
        <v>#REF!</v>
      </c>
      <c r="X99" s="147"/>
      <c r="Y99" s="147"/>
      <c r="Z99" s="147"/>
      <c r="AA99" s="147"/>
      <c r="AB99" s="147"/>
      <c r="AC99" s="147"/>
      <c r="AD99" s="148"/>
      <c r="AE99" s="148"/>
      <c r="AF99" s="148"/>
      <c r="AG99" s="147"/>
      <c r="AH99" s="147"/>
      <c r="AI99" s="147"/>
      <c r="AJ99" s="147"/>
      <c r="AK99" s="147"/>
      <c r="AL99" s="147"/>
      <c r="AM99" s="147"/>
      <c r="AN99" s="196">
        <f t="shared" si="12"/>
        <v>0</v>
      </c>
      <c r="AO99" s="196">
        <f t="shared" si="13"/>
        <v>0</v>
      </c>
      <c r="AP99" s="205"/>
      <c r="AQ99" s="115">
        <f>IF(AND($H99="",$I99="",$L99=""),Key!$G$9,Key!$G$8)</f>
        <v>0</v>
      </c>
      <c r="AR99" s="111">
        <f>$AN99*Key!$G$12</f>
        <v>0</v>
      </c>
      <c r="AS99" s="190"/>
      <c r="AT99" s="190"/>
      <c r="AU99" s="192">
        <f t="shared" si="14"/>
        <v>0</v>
      </c>
      <c r="AV99" s="175">
        <f t="shared" si="15"/>
        <v>0</v>
      </c>
      <c r="AW99" s="204">
        <f>AP99*Key!$G$5</f>
        <v>0</v>
      </c>
      <c r="AX99" s="150"/>
      <c r="AY99" s="176">
        <f t="shared" si="16"/>
        <v>0</v>
      </c>
    </row>
    <row r="100" spans="1:51" ht="15" customHeight="1" thickBot="1">
      <c r="A100" s="22">
        <v>76</v>
      </c>
      <c r="B100" s="84">
        <f t="shared" si="11"/>
        <v>0</v>
      </c>
      <c r="C100" s="213"/>
      <c r="D100" s="214"/>
      <c r="E100" s="214"/>
      <c r="F100" s="214"/>
      <c r="G100" s="215"/>
      <c r="H100" s="149"/>
      <c r="I100" s="142"/>
      <c r="J100" s="212" t="str">
        <f t="shared" si="17"/>
        <v xml:space="preserve"> </v>
      </c>
      <c r="K100" s="212"/>
      <c r="L100" s="149"/>
      <c r="M100" s="149"/>
      <c r="N100" s="150"/>
      <c r="O100" s="150"/>
      <c r="P100" s="150"/>
      <c r="Q100" s="150"/>
      <c r="R100" s="156" t="str">
        <f t="shared" si="19"/>
        <v>//</v>
      </c>
      <c r="S100" s="27" t="e">
        <f>DATEDIF($R100,Key!$G$2,"Y")</f>
        <v>#VALUE!</v>
      </c>
      <c r="T100" s="156" t="e">
        <f>VLOOKUP($S100,Key!$C$2:$D$125,2,FALSE)</f>
        <v>#VALUE!</v>
      </c>
      <c r="U100" s="290" t="str">
        <f t="shared" si="18"/>
        <v/>
      </c>
      <c r="V100" s="151" t="str">
        <f>IF(ISERROR($N100&amp;$T100)," ",$N100&amp;$T100)</f>
        <v xml:space="preserve"> </v>
      </c>
      <c r="W100" s="152" t="e">
        <f>IF(#REF!="Y",1,0)</f>
        <v>#REF!</v>
      </c>
      <c r="X100" s="147"/>
      <c r="Y100" s="147"/>
      <c r="Z100" s="147"/>
      <c r="AA100" s="147"/>
      <c r="AB100" s="147"/>
      <c r="AC100" s="147"/>
      <c r="AD100" s="148"/>
      <c r="AE100" s="148"/>
      <c r="AF100" s="148"/>
      <c r="AG100" s="147"/>
      <c r="AH100" s="147"/>
      <c r="AI100" s="147"/>
      <c r="AJ100" s="147"/>
      <c r="AK100" s="147"/>
      <c r="AL100" s="147"/>
      <c r="AM100" s="147"/>
      <c r="AN100" s="196">
        <f t="shared" si="12"/>
        <v>0</v>
      </c>
      <c r="AO100" s="196">
        <f t="shared" si="13"/>
        <v>0</v>
      </c>
      <c r="AP100" s="205"/>
      <c r="AQ100" s="115">
        <f>IF(AND($H100="",$I100="",$L100=""),Key!$G$9,Key!$G$8)</f>
        <v>0</v>
      </c>
      <c r="AR100" s="111">
        <f>$AN100*Key!$G$12</f>
        <v>0</v>
      </c>
      <c r="AS100" s="190"/>
      <c r="AT100" s="190"/>
      <c r="AU100" s="192">
        <f t="shared" si="14"/>
        <v>0</v>
      </c>
      <c r="AV100" s="175">
        <f t="shared" si="15"/>
        <v>0</v>
      </c>
      <c r="AW100" s="204">
        <f>AP100*Key!$G$5</f>
        <v>0</v>
      </c>
      <c r="AX100" s="150"/>
      <c r="AY100" s="176">
        <f t="shared" si="16"/>
        <v>0</v>
      </c>
    </row>
    <row r="101" spans="1:51" ht="15" customHeight="1" thickBot="1">
      <c r="A101" s="22">
        <v>77</v>
      </c>
      <c r="B101" s="84">
        <f t="shared" si="11"/>
        <v>0</v>
      </c>
      <c r="C101" s="213"/>
      <c r="D101" s="214"/>
      <c r="E101" s="214"/>
      <c r="F101" s="214"/>
      <c r="G101" s="215"/>
      <c r="H101" s="149"/>
      <c r="I101" s="142"/>
      <c r="J101" s="212" t="str">
        <f t="shared" si="17"/>
        <v xml:space="preserve"> </v>
      </c>
      <c r="K101" s="212"/>
      <c r="L101" s="149"/>
      <c r="M101" s="149"/>
      <c r="N101" s="150"/>
      <c r="O101" s="150"/>
      <c r="P101" s="150"/>
      <c r="Q101" s="150"/>
      <c r="R101" s="156" t="str">
        <f t="shared" si="19"/>
        <v>//</v>
      </c>
      <c r="S101" s="27" t="e">
        <f>DATEDIF($R101,Key!$G$2,"Y")</f>
        <v>#VALUE!</v>
      </c>
      <c r="T101" s="156" t="e">
        <f>VLOOKUP($S101,Key!$C$2:$D$125,2,FALSE)</f>
        <v>#VALUE!</v>
      </c>
      <c r="U101" s="290" t="str">
        <f t="shared" si="18"/>
        <v/>
      </c>
      <c r="V101" s="151" t="str">
        <f>IF(ISERROR($N101&amp;$T101)," ",$N101&amp;$T101)</f>
        <v xml:space="preserve"> </v>
      </c>
      <c r="W101" s="155" t="e">
        <f>IF(#REF!="Y",1,0)</f>
        <v>#REF!</v>
      </c>
      <c r="X101" s="147"/>
      <c r="Y101" s="147"/>
      <c r="Z101" s="147"/>
      <c r="AA101" s="147"/>
      <c r="AB101" s="147"/>
      <c r="AC101" s="147"/>
      <c r="AD101" s="148"/>
      <c r="AE101" s="148"/>
      <c r="AF101" s="148"/>
      <c r="AG101" s="147"/>
      <c r="AH101" s="147"/>
      <c r="AI101" s="147"/>
      <c r="AJ101" s="147"/>
      <c r="AK101" s="147"/>
      <c r="AL101" s="147"/>
      <c r="AM101" s="147"/>
      <c r="AN101" s="196">
        <f t="shared" si="12"/>
        <v>0</v>
      </c>
      <c r="AO101" s="196">
        <f t="shared" si="13"/>
        <v>0</v>
      </c>
      <c r="AP101" s="205"/>
      <c r="AQ101" s="115">
        <f>IF(AND($H101="",$I101="",$L101=""),Key!$G$9,Key!$G$8)</f>
        <v>0</v>
      </c>
      <c r="AR101" s="111">
        <f>$AN101*Key!$G$12</f>
        <v>0</v>
      </c>
      <c r="AS101" s="190"/>
      <c r="AT101" s="190"/>
      <c r="AU101" s="192">
        <f t="shared" si="14"/>
        <v>0</v>
      </c>
      <c r="AV101" s="175">
        <f t="shared" si="15"/>
        <v>0</v>
      </c>
      <c r="AW101" s="204">
        <f>AP101*Key!$G$5</f>
        <v>0</v>
      </c>
      <c r="AX101" s="150"/>
      <c r="AY101" s="176">
        <f t="shared" si="16"/>
        <v>0</v>
      </c>
    </row>
    <row r="102" spans="1:51" ht="15" customHeight="1" thickBot="1">
      <c r="A102" s="22">
        <v>78</v>
      </c>
      <c r="B102" s="84">
        <f t="shared" si="11"/>
        <v>0</v>
      </c>
      <c r="C102" s="213"/>
      <c r="D102" s="214"/>
      <c r="E102" s="214"/>
      <c r="F102" s="214"/>
      <c r="G102" s="215"/>
      <c r="H102" s="149"/>
      <c r="I102" s="142"/>
      <c r="J102" s="212" t="str">
        <f t="shared" si="17"/>
        <v xml:space="preserve"> </v>
      </c>
      <c r="K102" s="212"/>
      <c r="L102" s="149"/>
      <c r="M102" s="149"/>
      <c r="N102" s="150"/>
      <c r="O102" s="150"/>
      <c r="P102" s="150"/>
      <c r="Q102" s="150"/>
      <c r="R102" s="156" t="str">
        <f t="shared" si="19"/>
        <v>//</v>
      </c>
      <c r="S102" s="27" t="e">
        <f>DATEDIF($R102,Key!$G$2,"Y")</f>
        <v>#VALUE!</v>
      </c>
      <c r="T102" s="156" t="e">
        <f>VLOOKUP($S102,Key!$C$2:$D$125,2,FALSE)</f>
        <v>#VALUE!</v>
      </c>
      <c r="U102" s="290" t="str">
        <f t="shared" si="18"/>
        <v/>
      </c>
      <c r="V102" s="151" t="str">
        <f>IF(ISERROR($N102&amp;$T102)," ",$N102&amp;$T102)</f>
        <v xml:space="preserve"> </v>
      </c>
      <c r="W102" s="152" t="e">
        <f>IF(#REF!="Y",1,0)</f>
        <v>#REF!</v>
      </c>
      <c r="X102" s="147"/>
      <c r="Y102" s="147"/>
      <c r="Z102" s="147"/>
      <c r="AA102" s="147"/>
      <c r="AB102" s="147"/>
      <c r="AC102" s="147"/>
      <c r="AD102" s="148"/>
      <c r="AE102" s="148"/>
      <c r="AF102" s="148"/>
      <c r="AG102" s="147"/>
      <c r="AH102" s="147"/>
      <c r="AI102" s="147"/>
      <c r="AJ102" s="147"/>
      <c r="AK102" s="147"/>
      <c r="AL102" s="147"/>
      <c r="AM102" s="147"/>
      <c r="AN102" s="196">
        <f t="shared" si="12"/>
        <v>0</v>
      </c>
      <c r="AO102" s="196">
        <f t="shared" si="13"/>
        <v>0</v>
      </c>
      <c r="AP102" s="205"/>
      <c r="AQ102" s="115">
        <f>IF(AND($H102="",$I102="",$L102=""),Key!$G$9,Key!$G$8)</f>
        <v>0</v>
      </c>
      <c r="AR102" s="111">
        <f>$AN102*Key!$G$12</f>
        <v>0</v>
      </c>
      <c r="AS102" s="190"/>
      <c r="AT102" s="190"/>
      <c r="AU102" s="192">
        <f t="shared" si="14"/>
        <v>0</v>
      </c>
      <c r="AV102" s="175">
        <f t="shared" si="15"/>
        <v>0</v>
      </c>
      <c r="AW102" s="204">
        <f>AP102*Key!$G$5</f>
        <v>0</v>
      </c>
      <c r="AX102" s="150"/>
      <c r="AY102" s="176">
        <f t="shared" si="16"/>
        <v>0</v>
      </c>
    </row>
    <row r="103" spans="1:51" ht="15" customHeight="1" thickBot="1">
      <c r="A103" s="22">
        <v>79</v>
      </c>
      <c r="B103" s="84">
        <f t="shared" si="11"/>
        <v>0</v>
      </c>
      <c r="C103" s="213"/>
      <c r="D103" s="214"/>
      <c r="E103" s="214"/>
      <c r="F103" s="214"/>
      <c r="G103" s="215"/>
      <c r="H103" s="149"/>
      <c r="I103" s="142"/>
      <c r="J103" s="212" t="str">
        <f t="shared" si="17"/>
        <v xml:space="preserve"> </v>
      </c>
      <c r="K103" s="212"/>
      <c r="L103" s="149"/>
      <c r="M103" s="149"/>
      <c r="N103" s="150"/>
      <c r="O103" s="150"/>
      <c r="P103" s="150"/>
      <c r="Q103" s="150"/>
      <c r="R103" s="156" t="str">
        <f t="shared" si="19"/>
        <v>//</v>
      </c>
      <c r="S103" s="27" t="e">
        <f>DATEDIF($R103,Key!$G$2,"Y")</f>
        <v>#VALUE!</v>
      </c>
      <c r="T103" s="156" t="e">
        <f>VLOOKUP($S103,Key!$C$2:$D$125,2,FALSE)</f>
        <v>#VALUE!</v>
      </c>
      <c r="U103" s="290" t="str">
        <f t="shared" si="18"/>
        <v/>
      </c>
      <c r="V103" s="151" t="str">
        <f>IF(ISERROR($N103&amp;$T103)," ",$N103&amp;$T103)</f>
        <v xml:space="preserve"> </v>
      </c>
      <c r="W103" s="155" t="e">
        <f>IF(#REF!="Y",1,0)</f>
        <v>#REF!</v>
      </c>
      <c r="X103" s="147"/>
      <c r="Y103" s="147"/>
      <c r="Z103" s="147"/>
      <c r="AA103" s="147"/>
      <c r="AB103" s="147"/>
      <c r="AC103" s="147"/>
      <c r="AD103" s="148"/>
      <c r="AE103" s="148"/>
      <c r="AF103" s="148"/>
      <c r="AG103" s="147"/>
      <c r="AH103" s="147"/>
      <c r="AI103" s="147"/>
      <c r="AJ103" s="147"/>
      <c r="AK103" s="147"/>
      <c r="AL103" s="147"/>
      <c r="AM103" s="147"/>
      <c r="AN103" s="196">
        <f t="shared" si="12"/>
        <v>0</v>
      </c>
      <c r="AO103" s="196">
        <f t="shared" si="13"/>
        <v>0</v>
      </c>
      <c r="AP103" s="205"/>
      <c r="AQ103" s="115">
        <f>IF(AND($H103="",$I103="",$L103=""),Key!$G$9,Key!$G$8)</f>
        <v>0</v>
      </c>
      <c r="AR103" s="111">
        <f>$AN103*Key!$G$12</f>
        <v>0</v>
      </c>
      <c r="AS103" s="190"/>
      <c r="AT103" s="190"/>
      <c r="AU103" s="192">
        <f t="shared" si="14"/>
        <v>0</v>
      </c>
      <c r="AV103" s="175">
        <f t="shared" si="15"/>
        <v>0</v>
      </c>
      <c r="AW103" s="204">
        <f>AP103*Key!$G$5</f>
        <v>0</v>
      </c>
      <c r="AX103" s="150"/>
      <c r="AY103" s="176">
        <f t="shared" si="16"/>
        <v>0</v>
      </c>
    </row>
    <row r="104" spans="1:51" ht="15" customHeight="1" thickBot="1">
      <c r="A104" s="22">
        <v>80</v>
      </c>
      <c r="B104" s="84">
        <f t="shared" si="11"/>
        <v>0</v>
      </c>
      <c r="C104" s="213"/>
      <c r="D104" s="214"/>
      <c r="E104" s="214"/>
      <c r="F104" s="214"/>
      <c r="G104" s="215"/>
      <c r="H104" s="149"/>
      <c r="I104" s="142"/>
      <c r="J104" s="212" t="str">
        <f t="shared" si="17"/>
        <v xml:space="preserve"> </v>
      </c>
      <c r="K104" s="212"/>
      <c r="L104" s="149"/>
      <c r="M104" s="149"/>
      <c r="N104" s="150"/>
      <c r="O104" s="150"/>
      <c r="P104" s="150"/>
      <c r="Q104" s="150"/>
      <c r="R104" s="156" t="str">
        <f t="shared" si="19"/>
        <v>//</v>
      </c>
      <c r="S104" s="27" t="e">
        <f>DATEDIF($R104,Key!$G$2,"Y")</f>
        <v>#VALUE!</v>
      </c>
      <c r="T104" s="156" t="e">
        <f>VLOOKUP($S104,Key!$C$2:$D$125,2,FALSE)</f>
        <v>#VALUE!</v>
      </c>
      <c r="U104" s="290" t="str">
        <f t="shared" si="18"/>
        <v/>
      </c>
      <c r="V104" s="151" t="str">
        <f>IF(ISERROR($N104&amp;$T104)," ",$N104&amp;$T104)</f>
        <v xml:space="preserve"> </v>
      </c>
      <c r="W104" s="152" t="e">
        <f>IF(#REF!="Y",1,0)</f>
        <v>#REF!</v>
      </c>
      <c r="X104" s="147"/>
      <c r="Y104" s="147"/>
      <c r="Z104" s="147"/>
      <c r="AA104" s="147"/>
      <c r="AB104" s="147"/>
      <c r="AC104" s="147"/>
      <c r="AD104" s="148"/>
      <c r="AE104" s="148"/>
      <c r="AF104" s="148"/>
      <c r="AG104" s="147"/>
      <c r="AH104" s="147"/>
      <c r="AI104" s="147"/>
      <c r="AJ104" s="147"/>
      <c r="AK104" s="147"/>
      <c r="AL104" s="147"/>
      <c r="AM104" s="147"/>
      <c r="AN104" s="196">
        <f t="shared" si="12"/>
        <v>0</v>
      </c>
      <c r="AO104" s="196">
        <f t="shared" si="13"/>
        <v>0</v>
      </c>
      <c r="AP104" s="205"/>
      <c r="AQ104" s="115">
        <f>IF(AND($H104="",$I104="",$L104=""),Key!$G$9,Key!$G$8)</f>
        <v>0</v>
      </c>
      <c r="AR104" s="111">
        <f>$AN104*Key!$G$12</f>
        <v>0</v>
      </c>
      <c r="AS104" s="190"/>
      <c r="AT104" s="190"/>
      <c r="AU104" s="192">
        <f t="shared" si="14"/>
        <v>0</v>
      </c>
      <c r="AV104" s="175">
        <f t="shared" si="15"/>
        <v>0</v>
      </c>
      <c r="AW104" s="204">
        <f>AP104*Key!$G$5</f>
        <v>0</v>
      </c>
      <c r="AX104" s="150"/>
      <c r="AY104" s="176">
        <f t="shared" si="16"/>
        <v>0</v>
      </c>
    </row>
    <row r="105" spans="1:51" ht="15" customHeight="1" thickBot="1">
      <c r="A105" s="22">
        <v>81</v>
      </c>
      <c r="B105" s="84">
        <f t="shared" si="11"/>
        <v>0</v>
      </c>
      <c r="C105" s="213"/>
      <c r="D105" s="214"/>
      <c r="E105" s="214"/>
      <c r="F105" s="214"/>
      <c r="G105" s="215"/>
      <c r="H105" s="149"/>
      <c r="I105" s="142"/>
      <c r="J105" s="212" t="str">
        <f t="shared" si="17"/>
        <v xml:space="preserve"> </v>
      </c>
      <c r="K105" s="212"/>
      <c r="L105" s="149"/>
      <c r="M105" s="149"/>
      <c r="N105" s="150"/>
      <c r="O105" s="150"/>
      <c r="P105" s="150"/>
      <c r="Q105" s="150"/>
      <c r="R105" s="156" t="str">
        <f t="shared" si="19"/>
        <v>//</v>
      </c>
      <c r="S105" s="27" t="e">
        <f>DATEDIF($R105,Key!$G$2,"Y")</f>
        <v>#VALUE!</v>
      </c>
      <c r="T105" s="156" t="e">
        <f>VLOOKUP($S105,Key!$C$2:$D$125,2,FALSE)</f>
        <v>#VALUE!</v>
      </c>
      <c r="U105" s="290" t="str">
        <f t="shared" si="18"/>
        <v/>
      </c>
      <c r="V105" s="151" t="str">
        <f>IF(ISERROR($N105&amp;$T105)," ",$N105&amp;$T105)</f>
        <v xml:space="preserve"> </v>
      </c>
      <c r="W105" s="155" t="e">
        <f>IF(#REF!="Y",1,0)</f>
        <v>#REF!</v>
      </c>
      <c r="X105" s="147"/>
      <c r="Y105" s="147"/>
      <c r="Z105" s="147"/>
      <c r="AA105" s="147"/>
      <c r="AB105" s="147"/>
      <c r="AC105" s="147"/>
      <c r="AD105" s="148"/>
      <c r="AE105" s="148"/>
      <c r="AF105" s="148"/>
      <c r="AG105" s="147"/>
      <c r="AH105" s="147"/>
      <c r="AI105" s="147"/>
      <c r="AJ105" s="147"/>
      <c r="AK105" s="147"/>
      <c r="AL105" s="147"/>
      <c r="AM105" s="147"/>
      <c r="AN105" s="196">
        <f t="shared" si="12"/>
        <v>0</v>
      </c>
      <c r="AO105" s="196">
        <f t="shared" si="13"/>
        <v>0</v>
      </c>
      <c r="AP105" s="205"/>
      <c r="AQ105" s="115">
        <f>IF(AND($H105="",$I105="",$L105=""),Key!$G$9,Key!$G$8)</f>
        <v>0</v>
      </c>
      <c r="AR105" s="111">
        <f>$AN105*Key!$G$12</f>
        <v>0</v>
      </c>
      <c r="AS105" s="190"/>
      <c r="AT105" s="190"/>
      <c r="AU105" s="192">
        <f t="shared" si="14"/>
        <v>0</v>
      </c>
      <c r="AV105" s="175">
        <f t="shared" si="15"/>
        <v>0</v>
      </c>
      <c r="AW105" s="204">
        <f>AP105*Key!$G$5</f>
        <v>0</v>
      </c>
      <c r="AX105" s="150"/>
      <c r="AY105" s="176">
        <f t="shared" si="16"/>
        <v>0</v>
      </c>
    </row>
    <row r="106" spans="1:51" ht="15" customHeight="1" thickBot="1">
      <c r="A106" s="22">
        <v>82</v>
      </c>
      <c r="B106" s="84">
        <f t="shared" si="11"/>
        <v>0</v>
      </c>
      <c r="C106" s="213"/>
      <c r="D106" s="214"/>
      <c r="E106" s="214"/>
      <c r="F106" s="214"/>
      <c r="G106" s="215"/>
      <c r="H106" s="149"/>
      <c r="I106" s="142"/>
      <c r="J106" s="212" t="str">
        <f t="shared" si="17"/>
        <v xml:space="preserve"> </v>
      </c>
      <c r="K106" s="212"/>
      <c r="L106" s="149"/>
      <c r="M106" s="149"/>
      <c r="N106" s="150"/>
      <c r="O106" s="150"/>
      <c r="P106" s="150"/>
      <c r="Q106" s="150"/>
      <c r="R106" s="156" t="str">
        <f t="shared" si="19"/>
        <v>//</v>
      </c>
      <c r="S106" s="27" t="e">
        <f>DATEDIF($R106,Key!$G$2,"Y")</f>
        <v>#VALUE!</v>
      </c>
      <c r="T106" s="156" t="e">
        <f>VLOOKUP($S106,Key!$C$2:$D$125,2,FALSE)</f>
        <v>#VALUE!</v>
      </c>
      <c r="U106" s="290" t="str">
        <f t="shared" si="18"/>
        <v/>
      </c>
      <c r="V106" s="151" t="str">
        <f>IF(ISERROR($N106&amp;$T106)," ",$N106&amp;$T106)</f>
        <v xml:space="preserve"> </v>
      </c>
      <c r="W106" s="152" t="e">
        <f>IF(#REF!="Y",1,0)</f>
        <v>#REF!</v>
      </c>
      <c r="X106" s="147"/>
      <c r="Y106" s="147"/>
      <c r="Z106" s="147"/>
      <c r="AA106" s="147"/>
      <c r="AB106" s="147"/>
      <c r="AC106" s="147"/>
      <c r="AD106" s="148"/>
      <c r="AE106" s="148"/>
      <c r="AF106" s="148"/>
      <c r="AG106" s="147"/>
      <c r="AH106" s="147"/>
      <c r="AI106" s="147"/>
      <c r="AJ106" s="147"/>
      <c r="AK106" s="147"/>
      <c r="AL106" s="147"/>
      <c r="AM106" s="147"/>
      <c r="AN106" s="196">
        <f t="shared" si="12"/>
        <v>0</v>
      </c>
      <c r="AO106" s="196">
        <f t="shared" si="13"/>
        <v>0</v>
      </c>
      <c r="AP106" s="205"/>
      <c r="AQ106" s="115">
        <f>IF(AND($H106="",$I106="",$L106=""),Key!$G$9,Key!$G$8)</f>
        <v>0</v>
      </c>
      <c r="AR106" s="111">
        <f>$AN106*Key!$G$12</f>
        <v>0</v>
      </c>
      <c r="AS106" s="190"/>
      <c r="AT106" s="190"/>
      <c r="AU106" s="192">
        <f t="shared" si="14"/>
        <v>0</v>
      </c>
      <c r="AV106" s="175">
        <f t="shared" si="15"/>
        <v>0</v>
      </c>
      <c r="AW106" s="204">
        <f>AP106*Key!$G$5</f>
        <v>0</v>
      </c>
      <c r="AX106" s="150"/>
      <c r="AY106" s="176">
        <f t="shared" si="16"/>
        <v>0</v>
      </c>
    </row>
    <row r="107" spans="1:51" ht="15" customHeight="1" thickBot="1">
      <c r="A107" s="22">
        <v>83</v>
      </c>
      <c r="B107" s="84">
        <f t="shared" si="11"/>
        <v>0</v>
      </c>
      <c r="C107" s="213"/>
      <c r="D107" s="214"/>
      <c r="E107" s="214"/>
      <c r="F107" s="214"/>
      <c r="G107" s="215"/>
      <c r="H107" s="149"/>
      <c r="I107" s="142"/>
      <c r="J107" s="212" t="str">
        <f t="shared" si="17"/>
        <v xml:space="preserve"> </v>
      </c>
      <c r="K107" s="212"/>
      <c r="L107" s="149"/>
      <c r="M107" s="149"/>
      <c r="N107" s="150"/>
      <c r="O107" s="150"/>
      <c r="P107" s="150"/>
      <c r="Q107" s="150"/>
      <c r="R107" s="156" t="str">
        <f t="shared" si="19"/>
        <v>//</v>
      </c>
      <c r="S107" s="27" t="e">
        <f>DATEDIF($R107,Key!$G$2,"Y")</f>
        <v>#VALUE!</v>
      </c>
      <c r="T107" s="156" t="e">
        <f>VLOOKUP($S107,Key!$C$2:$D$125,2,FALSE)</f>
        <v>#VALUE!</v>
      </c>
      <c r="U107" s="290" t="str">
        <f t="shared" si="18"/>
        <v/>
      </c>
      <c r="V107" s="151" t="str">
        <f>IF(ISERROR($N107&amp;$T107)," ",$N107&amp;$T107)</f>
        <v xml:space="preserve"> </v>
      </c>
      <c r="W107" s="155" t="e">
        <f>IF(#REF!="Y",1,0)</f>
        <v>#REF!</v>
      </c>
      <c r="X107" s="147"/>
      <c r="Y107" s="147"/>
      <c r="Z107" s="147"/>
      <c r="AA107" s="147"/>
      <c r="AB107" s="147"/>
      <c r="AC107" s="147"/>
      <c r="AD107" s="148"/>
      <c r="AE107" s="148"/>
      <c r="AF107" s="148"/>
      <c r="AG107" s="147"/>
      <c r="AH107" s="147"/>
      <c r="AI107" s="147"/>
      <c r="AJ107" s="147"/>
      <c r="AK107" s="147"/>
      <c r="AL107" s="147"/>
      <c r="AM107" s="147"/>
      <c r="AN107" s="196">
        <f t="shared" si="12"/>
        <v>0</v>
      </c>
      <c r="AO107" s="196">
        <f t="shared" si="13"/>
        <v>0</v>
      </c>
      <c r="AP107" s="205"/>
      <c r="AQ107" s="115">
        <f>IF(AND($H107="",$I107="",$L107=""),Key!$G$9,Key!$G$8)</f>
        <v>0</v>
      </c>
      <c r="AR107" s="111">
        <f>$AN107*Key!$G$12</f>
        <v>0</v>
      </c>
      <c r="AS107" s="190"/>
      <c r="AT107" s="190"/>
      <c r="AU107" s="192">
        <f t="shared" si="14"/>
        <v>0</v>
      </c>
      <c r="AV107" s="175">
        <f t="shared" si="15"/>
        <v>0</v>
      </c>
      <c r="AW107" s="204">
        <f>AP107*Key!$G$5</f>
        <v>0</v>
      </c>
      <c r="AX107" s="150"/>
      <c r="AY107" s="176">
        <f t="shared" si="16"/>
        <v>0</v>
      </c>
    </row>
    <row r="108" spans="1:51" ht="15" customHeight="1" thickBot="1">
      <c r="A108" s="22">
        <v>84</v>
      </c>
      <c r="B108" s="84">
        <f t="shared" si="11"/>
        <v>0</v>
      </c>
      <c r="C108" s="213"/>
      <c r="D108" s="214"/>
      <c r="E108" s="214"/>
      <c r="F108" s="214"/>
      <c r="G108" s="215"/>
      <c r="H108" s="149"/>
      <c r="I108" s="142"/>
      <c r="J108" s="212" t="str">
        <f t="shared" si="17"/>
        <v xml:space="preserve"> </v>
      </c>
      <c r="K108" s="212"/>
      <c r="L108" s="149"/>
      <c r="M108" s="149"/>
      <c r="N108" s="150"/>
      <c r="O108" s="150"/>
      <c r="P108" s="150"/>
      <c r="Q108" s="150"/>
      <c r="R108" s="156" t="str">
        <f t="shared" si="19"/>
        <v>//</v>
      </c>
      <c r="S108" s="27" t="e">
        <f>DATEDIF($R108,Key!$G$2,"Y")</f>
        <v>#VALUE!</v>
      </c>
      <c r="T108" s="156" t="e">
        <f>VLOOKUP($S108,Key!$C$2:$D$125,2,FALSE)</f>
        <v>#VALUE!</v>
      </c>
      <c r="U108" s="290" t="str">
        <f t="shared" si="18"/>
        <v/>
      </c>
      <c r="V108" s="151" t="str">
        <f>IF(ISERROR($N108&amp;$T108)," ",$N108&amp;$T108)</f>
        <v xml:space="preserve"> </v>
      </c>
      <c r="W108" s="152" t="e">
        <f>IF(#REF!="Y",1,0)</f>
        <v>#REF!</v>
      </c>
      <c r="X108" s="147"/>
      <c r="Y108" s="147"/>
      <c r="Z108" s="147"/>
      <c r="AA108" s="147"/>
      <c r="AB108" s="147"/>
      <c r="AC108" s="147"/>
      <c r="AD108" s="148"/>
      <c r="AE108" s="148"/>
      <c r="AF108" s="148"/>
      <c r="AG108" s="147"/>
      <c r="AH108" s="147"/>
      <c r="AI108" s="147"/>
      <c r="AJ108" s="147"/>
      <c r="AK108" s="147"/>
      <c r="AL108" s="147"/>
      <c r="AM108" s="147"/>
      <c r="AN108" s="196">
        <f t="shared" si="12"/>
        <v>0</v>
      </c>
      <c r="AO108" s="196">
        <f t="shared" si="13"/>
        <v>0</v>
      </c>
      <c r="AP108" s="205"/>
      <c r="AQ108" s="115">
        <f>IF(AND($H108="",$I108="",$L108=""),Key!$G$9,Key!$G$8)</f>
        <v>0</v>
      </c>
      <c r="AR108" s="111">
        <f>$AN108*Key!$G$12</f>
        <v>0</v>
      </c>
      <c r="AS108" s="190"/>
      <c r="AT108" s="190"/>
      <c r="AU108" s="192">
        <f t="shared" si="14"/>
        <v>0</v>
      </c>
      <c r="AV108" s="175">
        <f t="shared" si="15"/>
        <v>0</v>
      </c>
      <c r="AW108" s="204">
        <f>AP108*Key!$G$5</f>
        <v>0</v>
      </c>
      <c r="AX108" s="150"/>
      <c r="AY108" s="176">
        <f t="shared" si="16"/>
        <v>0</v>
      </c>
    </row>
    <row r="109" spans="1:51" ht="15" customHeight="1" thickBot="1">
      <c r="A109" s="22">
        <v>85</v>
      </c>
      <c r="B109" s="84">
        <f t="shared" si="11"/>
        <v>0</v>
      </c>
      <c r="C109" s="213"/>
      <c r="D109" s="214"/>
      <c r="E109" s="214"/>
      <c r="F109" s="214"/>
      <c r="G109" s="215"/>
      <c r="H109" s="149"/>
      <c r="I109" s="142"/>
      <c r="J109" s="212" t="str">
        <f t="shared" si="17"/>
        <v xml:space="preserve"> </v>
      </c>
      <c r="K109" s="212"/>
      <c r="L109" s="149"/>
      <c r="M109" s="149"/>
      <c r="N109" s="150"/>
      <c r="O109" s="150"/>
      <c r="P109" s="150"/>
      <c r="Q109" s="150"/>
      <c r="R109" s="156" t="str">
        <f t="shared" si="19"/>
        <v>//</v>
      </c>
      <c r="S109" s="27" t="e">
        <f>DATEDIF($R109,Key!$G$2,"Y")</f>
        <v>#VALUE!</v>
      </c>
      <c r="T109" s="156" t="e">
        <f>VLOOKUP($S109,Key!$C$2:$D$125,2,FALSE)</f>
        <v>#VALUE!</v>
      </c>
      <c r="U109" s="290" t="str">
        <f t="shared" si="18"/>
        <v/>
      </c>
      <c r="V109" s="151" t="str">
        <f>IF(ISERROR($N109&amp;$T109)," ",$N109&amp;$T109)</f>
        <v xml:space="preserve"> </v>
      </c>
      <c r="W109" s="155" t="e">
        <f>IF(#REF!="Y",1,0)</f>
        <v>#REF!</v>
      </c>
      <c r="X109" s="147"/>
      <c r="Y109" s="147"/>
      <c r="Z109" s="147"/>
      <c r="AA109" s="147"/>
      <c r="AB109" s="147"/>
      <c r="AC109" s="147"/>
      <c r="AD109" s="148"/>
      <c r="AE109" s="148"/>
      <c r="AF109" s="148"/>
      <c r="AG109" s="147"/>
      <c r="AH109" s="147"/>
      <c r="AI109" s="147"/>
      <c r="AJ109" s="147"/>
      <c r="AK109" s="147"/>
      <c r="AL109" s="147"/>
      <c r="AM109" s="147"/>
      <c r="AN109" s="196">
        <f t="shared" si="12"/>
        <v>0</v>
      </c>
      <c r="AO109" s="196">
        <f t="shared" si="13"/>
        <v>0</v>
      </c>
      <c r="AP109" s="205"/>
      <c r="AQ109" s="115">
        <f>IF(AND($H109="",$I109="",$L109=""),Key!$G$9,Key!$G$8)</f>
        <v>0</v>
      </c>
      <c r="AR109" s="111">
        <f>$AN109*Key!$G$12</f>
        <v>0</v>
      </c>
      <c r="AS109" s="190"/>
      <c r="AT109" s="190"/>
      <c r="AU109" s="192">
        <f t="shared" si="14"/>
        <v>0</v>
      </c>
      <c r="AV109" s="175">
        <f t="shared" si="15"/>
        <v>0</v>
      </c>
      <c r="AW109" s="204">
        <f>AP109*Key!$G$5</f>
        <v>0</v>
      </c>
      <c r="AX109" s="150"/>
      <c r="AY109" s="176">
        <f t="shared" si="16"/>
        <v>0</v>
      </c>
    </row>
    <row r="110" spans="1:51" ht="15" customHeight="1" thickBot="1">
      <c r="A110" s="22">
        <v>86</v>
      </c>
      <c r="B110" s="84">
        <f t="shared" si="11"/>
        <v>0</v>
      </c>
      <c r="C110" s="213"/>
      <c r="D110" s="214"/>
      <c r="E110" s="214"/>
      <c r="F110" s="214"/>
      <c r="G110" s="215"/>
      <c r="H110" s="149"/>
      <c r="I110" s="142"/>
      <c r="J110" s="212" t="str">
        <f t="shared" si="17"/>
        <v xml:space="preserve"> </v>
      </c>
      <c r="K110" s="212"/>
      <c r="L110" s="149"/>
      <c r="M110" s="149"/>
      <c r="N110" s="150"/>
      <c r="O110" s="150"/>
      <c r="P110" s="150"/>
      <c r="Q110" s="150"/>
      <c r="R110" s="156" t="str">
        <f t="shared" si="19"/>
        <v>//</v>
      </c>
      <c r="S110" s="27" t="e">
        <f>DATEDIF($R110,Key!$G$2,"Y")</f>
        <v>#VALUE!</v>
      </c>
      <c r="T110" s="156" t="e">
        <f>VLOOKUP($S110,Key!$C$2:$D$125,2,FALSE)</f>
        <v>#VALUE!</v>
      </c>
      <c r="U110" s="290" t="str">
        <f t="shared" si="18"/>
        <v/>
      </c>
      <c r="V110" s="151" t="str">
        <f>IF(ISERROR($N110&amp;$T110)," ",$N110&amp;$T110)</f>
        <v xml:space="preserve"> </v>
      </c>
      <c r="W110" s="152" t="e">
        <f>IF(#REF!="Y",1,0)</f>
        <v>#REF!</v>
      </c>
      <c r="X110" s="147"/>
      <c r="Y110" s="147"/>
      <c r="Z110" s="147"/>
      <c r="AA110" s="147"/>
      <c r="AB110" s="147"/>
      <c r="AC110" s="147"/>
      <c r="AD110" s="148"/>
      <c r="AE110" s="148"/>
      <c r="AF110" s="148"/>
      <c r="AG110" s="147"/>
      <c r="AH110" s="147"/>
      <c r="AI110" s="147"/>
      <c r="AJ110" s="147"/>
      <c r="AK110" s="147"/>
      <c r="AL110" s="147"/>
      <c r="AM110" s="147"/>
      <c r="AN110" s="196">
        <f t="shared" si="12"/>
        <v>0</v>
      </c>
      <c r="AO110" s="196">
        <f t="shared" si="13"/>
        <v>0</v>
      </c>
      <c r="AP110" s="205"/>
      <c r="AQ110" s="115">
        <f>IF(AND($H110="",$I110="",$L110=""),Key!$G$9,Key!$G$8)</f>
        <v>0</v>
      </c>
      <c r="AR110" s="111">
        <f>$AN110*Key!$G$12</f>
        <v>0</v>
      </c>
      <c r="AS110" s="190"/>
      <c r="AT110" s="190"/>
      <c r="AU110" s="192">
        <f t="shared" si="14"/>
        <v>0</v>
      </c>
      <c r="AV110" s="175">
        <f t="shared" si="15"/>
        <v>0</v>
      </c>
      <c r="AW110" s="204">
        <f>AP110*Key!$G$5</f>
        <v>0</v>
      </c>
      <c r="AX110" s="150"/>
      <c r="AY110" s="176">
        <f t="shared" si="16"/>
        <v>0</v>
      </c>
    </row>
    <row r="111" spans="1:51" ht="15" customHeight="1" thickBot="1">
      <c r="A111" s="22">
        <v>87</v>
      </c>
      <c r="B111" s="84">
        <f t="shared" si="11"/>
        <v>0</v>
      </c>
      <c r="C111" s="213"/>
      <c r="D111" s="214"/>
      <c r="E111" s="214"/>
      <c r="F111" s="214"/>
      <c r="G111" s="215"/>
      <c r="H111" s="149"/>
      <c r="I111" s="142"/>
      <c r="J111" s="212" t="str">
        <f t="shared" si="17"/>
        <v xml:space="preserve"> </v>
      </c>
      <c r="K111" s="212"/>
      <c r="L111" s="149"/>
      <c r="M111" s="149"/>
      <c r="N111" s="150"/>
      <c r="O111" s="150"/>
      <c r="P111" s="150"/>
      <c r="Q111" s="150"/>
      <c r="R111" s="156" t="str">
        <f t="shared" si="19"/>
        <v>//</v>
      </c>
      <c r="S111" s="27" t="e">
        <f>DATEDIF($R111,Key!$G$2,"Y")</f>
        <v>#VALUE!</v>
      </c>
      <c r="T111" s="156" t="e">
        <f>VLOOKUP($S111,Key!$C$2:$D$125,2,FALSE)</f>
        <v>#VALUE!</v>
      </c>
      <c r="U111" s="290" t="str">
        <f t="shared" si="18"/>
        <v/>
      </c>
      <c r="V111" s="151" t="str">
        <f>IF(ISERROR($N111&amp;$T111)," ",$N111&amp;$T111)</f>
        <v xml:space="preserve"> </v>
      </c>
      <c r="W111" s="155" t="e">
        <f>IF(#REF!="Y",1,0)</f>
        <v>#REF!</v>
      </c>
      <c r="X111" s="147"/>
      <c r="Y111" s="147"/>
      <c r="Z111" s="147"/>
      <c r="AA111" s="147"/>
      <c r="AB111" s="147"/>
      <c r="AC111" s="147"/>
      <c r="AD111" s="148"/>
      <c r="AE111" s="148"/>
      <c r="AF111" s="148"/>
      <c r="AG111" s="147"/>
      <c r="AH111" s="147"/>
      <c r="AI111" s="147"/>
      <c r="AJ111" s="147"/>
      <c r="AK111" s="147"/>
      <c r="AL111" s="147"/>
      <c r="AM111" s="147"/>
      <c r="AN111" s="196">
        <f t="shared" si="12"/>
        <v>0</v>
      </c>
      <c r="AO111" s="196">
        <f t="shared" si="13"/>
        <v>0</v>
      </c>
      <c r="AP111" s="205"/>
      <c r="AQ111" s="115">
        <f>IF(AND($H111="",$I111="",$L111=""),Key!$G$9,Key!$G$8)</f>
        <v>0</v>
      </c>
      <c r="AR111" s="111">
        <f>$AN111*Key!$G$12</f>
        <v>0</v>
      </c>
      <c r="AS111" s="190"/>
      <c r="AT111" s="190"/>
      <c r="AU111" s="192">
        <f t="shared" si="14"/>
        <v>0</v>
      </c>
      <c r="AV111" s="175">
        <f t="shared" si="15"/>
        <v>0</v>
      </c>
      <c r="AW111" s="204">
        <f>AP111*Key!$G$5</f>
        <v>0</v>
      </c>
      <c r="AX111" s="150"/>
      <c r="AY111" s="176">
        <f t="shared" si="16"/>
        <v>0</v>
      </c>
    </row>
    <row r="112" spans="1:51" ht="15" customHeight="1" thickBot="1">
      <c r="A112" s="22">
        <v>88</v>
      </c>
      <c r="B112" s="84">
        <f t="shared" si="11"/>
        <v>0</v>
      </c>
      <c r="C112" s="213"/>
      <c r="D112" s="214"/>
      <c r="E112" s="214"/>
      <c r="F112" s="214"/>
      <c r="G112" s="215"/>
      <c r="H112" s="149"/>
      <c r="I112" s="142"/>
      <c r="J112" s="212" t="str">
        <f t="shared" si="17"/>
        <v xml:space="preserve"> </v>
      </c>
      <c r="K112" s="212"/>
      <c r="L112" s="149"/>
      <c r="M112" s="149"/>
      <c r="N112" s="150"/>
      <c r="O112" s="150"/>
      <c r="P112" s="150"/>
      <c r="Q112" s="150"/>
      <c r="R112" s="156" t="str">
        <f t="shared" si="19"/>
        <v>//</v>
      </c>
      <c r="S112" s="27" t="e">
        <f>DATEDIF($R112,Key!$G$2,"Y")</f>
        <v>#VALUE!</v>
      </c>
      <c r="T112" s="156" t="e">
        <f>VLOOKUP($S112,Key!$C$2:$D$125,2,FALSE)</f>
        <v>#VALUE!</v>
      </c>
      <c r="U112" s="290" t="str">
        <f t="shared" si="18"/>
        <v/>
      </c>
      <c r="V112" s="151" t="str">
        <f>IF(ISERROR($N112&amp;$T112)," ",$N112&amp;$T112)</f>
        <v xml:space="preserve"> </v>
      </c>
      <c r="W112" s="152" t="e">
        <f>IF(#REF!="Y",1,0)</f>
        <v>#REF!</v>
      </c>
      <c r="X112" s="147"/>
      <c r="Y112" s="147"/>
      <c r="Z112" s="147"/>
      <c r="AA112" s="147"/>
      <c r="AB112" s="147"/>
      <c r="AC112" s="147"/>
      <c r="AD112" s="148"/>
      <c r="AE112" s="148"/>
      <c r="AF112" s="148"/>
      <c r="AG112" s="147"/>
      <c r="AH112" s="147"/>
      <c r="AI112" s="147"/>
      <c r="AJ112" s="147"/>
      <c r="AK112" s="147"/>
      <c r="AL112" s="147"/>
      <c r="AM112" s="147"/>
      <c r="AN112" s="196">
        <f t="shared" si="12"/>
        <v>0</v>
      </c>
      <c r="AO112" s="196">
        <f t="shared" si="13"/>
        <v>0</v>
      </c>
      <c r="AP112" s="205"/>
      <c r="AQ112" s="115">
        <f>IF(AND($H112="",$I112="",$L112=""),Key!$G$9,Key!$G$8)</f>
        <v>0</v>
      </c>
      <c r="AR112" s="111">
        <f>$AN112*Key!$G$12</f>
        <v>0</v>
      </c>
      <c r="AS112" s="190"/>
      <c r="AT112" s="190"/>
      <c r="AU112" s="192">
        <f t="shared" si="14"/>
        <v>0</v>
      </c>
      <c r="AV112" s="175">
        <f t="shared" si="15"/>
        <v>0</v>
      </c>
      <c r="AW112" s="204">
        <f>AP112*Key!$G$5</f>
        <v>0</v>
      </c>
      <c r="AX112" s="150"/>
      <c r="AY112" s="176">
        <f t="shared" si="16"/>
        <v>0</v>
      </c>
    </row>
    <row r="113" spans="1:51" ht="15" customHeight="1" thickBot="1">
      <c r="A113" s="22">
        <v>89</v>
      </c>
      <c r="B113" s="84">
        <f t="shared" si="11"/>
        <v>0</v>
      </c>
      <c r="C113" s="213"/>
      <c r="D113" s="214"/>
      <c r="E113" s="214"/>
      <c r="F113" s="214"/>
      <c r="G113" s="215"/>
      <c r="H113" s="149"/>
      <c r="I113" s="142"/>
      <c r="J113" s="212" t="str">
        <f t="shared" si="17"/>
        <v xml:space="preserve"> </v>
      </c>
      <c r="K113" s="212"/>
      <c r="L113" s="149"/>
      <c r="M113" s="149"/>
      <c r="N113" s="150"/>
      <c r="O113" s="150"/>
      <c r="P113" s="150"/>
      <c r="Q113" s="150"/>
      <c r="R113" s="156" t="str">
        <f t="shared" si="19"/>
        <v>//</v>
      </c>
      <c r="S113" s="27" t="e">
        <f>DATEDIF($R113,Key!$G$2,"Y")</f>
        <v>#VALUE!</v>
      </c>
      <c r="T113" s="156" t="e">
        <f>VLOOKUP($S113,Key!$C$2:$D$125,2,FALSE)</f>
        <v>#VALUE!</v>
      </c>
      <c r="U113" s="290" t="str">
        <f t="shared" si="18"/>
        <v/>
      </c>
      <c r="V113" s="151" t="str">
        <f>IF(ISERROR($N113&amp;$T113)," ",$N113&amp;$T113)</f>
        <v xml:space="preserve"> </v>
      </c>
      <c r="W113" s="155" t="e">
        <f>IF(#REF!="Y",1,0)</f>
        <v>#REF!</v>
      </c>
      <c r="X113" s="147"/>
      <c r="Y113" s="147"/>
      <c r="Z113" s="147"/>
      <c r="AA113" s="147"/>
      <c r="AB113" s="147"/>
      <c r="AC113" s="147"/>
      <c r="AD113" s="148"/>
      <c r="AE113" s="148"/>
      <c r="AF113" s="148"/>
      <c r="AG113" s="147"/>
      <c r="AH113" s="147"/>
      <c r="AI113" s="147"/>
      <c r="AJ113" s="147"/>
      <c r="AK113" s="147"/>
      <c r="AL113" s="147"/>
      <c r="AM113" s="147"/>
      <c r="AN113" s="196">
        <f t="shared" si="12"/>
        <v>0</v>
      </c>
      <c r="AO113" s="196">
        <f t="shared" si="13"/>
        <v>0</v>
      </c>
      <c r="AP113" s="205"/>
      <c r="AQ113" s="115">
        <f>IF(AND($H113="",$I113="",$L113=""),Key!$G$9,Key!$G$8)</f>
        <v>0</v>
      </c>
      <c r="AR113" s="111">
        <f>$AN113*Key!$G$12</f>
        <v>0</v>
      </c>
      <c r="AS113" s="190"/>
      <c r="AT113" s="190"/>
      <c r="AU113" s="192">
        <f t="shared" si="14"/>
        <v>0</v>
      </c>
      <c r="AV113" s="175">
        <f t="shared" si="15"/>
        <v>0</v>
      </c>
      <c r="AW113" s="204">
        <f>AP113*Key!$G$5</f>
        <v>0</v>
      </c>
      <c r="AX113" s="150"/>
      <c r="AY113" s="176">
        <f t="shared" si="16"/>
        <v>0</v>
      </c>
    </row>
    <row r="114" spans="1:51" ht="15" customHeight="1" thickBot="1">
      <c r="A114" s="22">
        <v>90</v>
      </c>
      <c r="B114" s="84">
        <f t="shared" si="11"/>
        <v>0</v>
      </c>
      <c r="C114" s="213"/>
      <c r="D114" s="214"/>
      <c r="E114" s="214"/>
      <c r="F114" s="214"/>
      <c r="G114" s="215"/>
      <c r="H114" s="149"/>
      <c r="I114" s="142"/>
      <c r="J114" s="212" t="str">
        <f t="shared" si="17"/>
        <v xml:space="preserve"> </v>
      </c>
      <c r="K114" s="212"/>
      <c r="L114" s="149"/>
      <c r="M114" s="149"/>
      <c r="N114" s="150"/>
      <c r="O114" s="150"/>
      <c r="P114" s="150"/>
      <c r="Q114" s="150"/>
      <c r="R114" s="156" t="str">
        <f t="shared" si="19"/>
        <v>//</v>
      </c>
      <c r="S114" s="27" t="e">
        <f>DATEDIF($R114,Key!$G$2,"Y")</f>
        <v>#VALUE!</v>
      </c>
      <c r="T114" s="156" t="e">
        <f>VLOOKUP($S114,Key!$C$2:$D$125,2,FALSE)</f>
        <v>#VALUE!</v>
      </c>
      <c r="U114" s="290" t="str">
        <f t="shared" si="18"/>
        <v/>
      </c>
      <c r="V114" s="151" t="str">
        <f>IF(ISERROR($N114&amp;$T114)," ",$N114&amp;$T114)</f>
        <v xml:space="preserve"> </v>
      </c>
      <c r="W114" s="152" t="e">
        <f>IF(#REF!="Y",1,0)</f>
        <v>#REF!</v>
      </c>
      <c r="X114" s="147"/>
      <c r="Y114" s="147"/>
      <c r="Z114" s="147"/>
      <c r="AA114" s="147"/>
      <c r="AB114" s="147"/>
      <c r="AC114" s="147"/>
      <c r="AD114" s="148"/>
      <c r="AE114" s="148"/>
      <c r="AF114" s="148"/>
      <c r="AG114" s="147"/>
      <c r="AH114" s="147"/>
      <c r="AI114" s="147"/>
      <c r="AJ114" s="147"/>
      <c r="AK114" s="147"/>
      <c r="AL114" s="147"/>
      <c r="AM114" s="147"/>
      <c r="AN114" s="196">
        <f t="shared" si="12"/>
        <v>0</v>
      </c>
      <c r="AO114" s="196">
        <f t="shared" si="13"/>
        <v>0</v>
      </c>
      <c r="AP114" s="205"/>
      <c r="AQ114" s="115">
        <f>IF(AND($H114="",$I114="",$L114=""),Key!$G$9,Key!$G$8)</f>
        <v>0</v>
      </c>
      <c r="AR114" s="111">
        <f>$AN114*Key!$G$12</f>
        <v>0</v>
      </c>
      <c r="AS114" s="190"/>
      <c r="AT114" s="190"/>
      <c r="AU114" s="192">
        <f t="shared" si="14"/>
        <v>0</v>
      </c>
      <c r="AV114" s="175">
        <f t="shared" si="15"/>
        <v>0</v>
      </c>
      <c r="AW114" s="204">
        <f>AP114*Key!$G$5</f>
        <v>0</v>
      </c>
      <c r="AX114" s="150"/>
      <c r="AY114" s="176">
        <f t="shared" si="16"/>
        <v>0</v>
      </c>
    </row>
    <row r="115" spans="1:51" ht="15" customHeight="1" thickBot="1">
      <c r="A115" s="22">
        <v>91</v>
      </c>
      <c r="B115" s="84">
        <f t="shared" si="11"/>
        <v>0</v>
      </c>
      <c r="C115" s="213"/>
      <c r="D115" s="214"/>
      <c r="E115" s="214"/>
      <c r="F115" s="214"/>
      <c r="G115" s="215"/>
      <c r="H115" s="149"/>
      <c r="I115" s="142"/>
      <c r="J115" s="212" t="str">
        <f t="shared" si="17"/>
        <v xml:space="preserve"> </v>
      </c>
      <c r="K115" s="212"/>
      <c r="L115" s="149"/>
      <c r="M115" s="149"/>
      <c r="N115" s="150"/>
      <c r="O115" s="150"/>
      <c r="P115" s="150"/>
      <c r="Q115" s="150"/>
      <c r="R115" s="156" t="str">
        <f t="shared" si="19"/>
        <v>//</v>
      </c>
      <c r="S115" s="27" t="e">
        <f>DATEDIF($R115,Key!$G$2,"Y")</f>
        <v>#VALUE!</v>
      </c>
      <c r="T115" s="156" t="e">
        <f>VLOOKUP($S115,Key!$C$2:$D$125,2,FALSE)</f>
        <v>#VALUE!</v>
      </c>
      <c r="U115" s="290" t="str">
        <f t="shared" si="18"/>
        <v/>
      </c>
      <c r="V115" s="151" t="str">
        <f>IF(ISERROR($N115&amp;$T115)," ",$N115&amp;$T115)</f>
        <v xml:space="preserve"> </v>
      </c>
      <c r="W115" s="155" t="e">
        <f>IF(#REF!="Y",1,0)</f>
        <v>#REF!</v>
      </c>
      <c r="X115" s="147"/>
      <c r="Y115" s="147"/>
      <c r="Z115" s="147"/>
      <c r="AA115" s="147"/>
      <c r="AB115" s="147"/>
      <c r="AC115" s="147"/>
      <c r="AD115" s="148"/>
      <c r="AE115" s="148"/>
      <c r="AF115" s="148"/>
      <c r="AG115" s="147"/>
      <c r="AH115" s="147"/>
      <c r="AI115" s="147"/>
      <c r="AJ115" s="147"/>
      <c r="AK115" s="147"/>
      <c r="AL115" s="147"/>
      <c r="AM115" s="147"/>
      <c r="AN115" s="196">
        <f t="shared" si="12"/>
        <v>0</v>
      </c>
      <c r="AO115" s="196">
        <f t="shared" si="13"/>
        <v>0</v>
      </c>
      <c r="AP115" s="205"/>
      <c r="AQ115" s="115">
        <f>IF(AND($H115="",$I115="",$L115=""),Key!$G$9,Key!$G$8)</f>
        <v>0</v>
      </c>
      <c r="AR115" s="111">
        <f>$AN115*Key!$G$12</f>
        <v>0</v>
      </c>
      <c r="AS115" s="190"/>
      <c r="AT115" s="190"/>
      <c r="AU115" s="192">
        <f t="shared" si="14"/>
        <v>0</v>
      </c>
      <c r="AV115" s="175">
        <f t="shared" si="15"/>
        <v>0</v>
      </c>
      <c r="AW115" s="204">
        <f>AP115*Key!$G$5</f>
        <v>0</v>
      </c>
      <c r="AX115" s="150"/>
      <c r="AY115" s="176">
        <f t="shared" si="16"/>
        <v>0</v>
      </c>
    </row>
    <row r="116" spans="1:51" ht="15" customHeight="1" thickBot="1">
      <c r="A116" s="22">
        <v>92</v>
      </c>
      <c r="B116" s="84">
        <f t="shared" si="11"/>
        <v>0</v>
      </c>
      <c r="C116" s="213"/>
      <c r="D116" s="214"/>
      <c r="E116" s="214"/>
      <c r="F116" s="214"/>
      <c r="G116" s="215"/>
      <c r="H116" s="149"/>
      <c r="I116" s="142"/>
      <c r="J116" s="212" t="str">
        <f t="shared" si="17"/>
        <v xml:space="preserve"> </v>
      </c>
      <c r="K116" s="212"/>
      <c r="L116" s="149"/>
      <c r="M116" s="149"/>
      <c r="N116" s="150"/>
      <c r="O116" s="150"/>
      <c r="P116" s="150"/>
      <c r="Q116" s="150"/>
      <c r="R116" s="156" t="str">
        <f t="shared" si="19"/>
        <v>//</v>
      </c>
      <c r="S116" s="27" t="e">
        <f>DATEDIF($R116,Key!$G$2,"Y")</f>
        <v>#VALUE!</v>
      </c>
      <c r="T116" s="156" t="e">
        <f>VLOOKUP($S116,Key!$C$2:$D$125,2,FALSE)</f>
        <v>#VALUE!</v>
      </c>
      <c r="U116" s="290" t="str">
        <f t="shared" si="18"/>
        <v/>
      </c>
      <c r="V116" s="151" t="str">
        <f>IF(ISERROR($N116&amp;$T116)," ",$N116&amp;$T116)</f>
        <v xml:space="preserve"> </v>
      </c>
      <c r="W116" s="152" t="e">
        <f>IF(#REF!="Y",1,0)</f>
        <v>#REF!</v>
      </c>
      <c r="X116" s="147"/>
      <c r="Y116" s="147"/>
      <c r="Z116" s="147"/>
      <c r="AA116" s="147"/>
      <c r="AB116" s="147"/>
      <c r="AC116" s="147"/>
      <c r="AD116" s="148"/>
      <c r="AE116" s="148"/>
      <c r="AF116" s="148"/>
      <c r="AG116" s="147"/>
      <c r="AH116" s="147"/>
      <c r="AI116" s="147"/>
      <c r="AJ116" s="147"/>
      <c r="AK116" s="147"/>
      <c r="AL116" s="147"/>
      <c r="AM116" s="147"/>
      <c r="AN116" s="196">
        <f t="shared" si="12"/>
        <v>0</v>
      </c>
      <c r="AO116" s="196">
        <f t="shared" si="13"/>
        <v>0</v>
      </c>
      <c r="AP116" s="205"/>
      <c r="AQ116" s="115">
        <f>IF(AND($H116="",$I116="",$L116=""),Key!$G$9,Key!$G$8)</f>
        <v>0</v>
      </c>
      <c r="AR116" s="111">
        <f>$AN116*Key!$G$12</f>
        <v>0</v>
      </c>
      <c r="AS116" s="190"/>
      <c r="AT116" s="190"/>
      <c r="AU116" s="192">
        <f t="shared" si="14"/>
        <v>0</v>
      </c>
      <c r="AV116" s="175">
        <f t="shared" si="15"/>
        <v>0</v>
      </c>
      <c r="AW116" s="204">
        <f>AP116*Key!$G$5</f>
        <v>0</v>
      </c>
      <c r="AX116" s="150"/>
      <c r="AY116" s="176">
        <f t="shared" si="16"/>
        <v>0</v>
      </c>
    </row>
    <row r="117" spans="1:51" ht="15" customHeight="1" thickBot="1">
      <c r="A117" s="22">
        <v>93</v>
      </c>
      <c r="B117" s="84">
        <f t="shared" si="11"/>
        <v>0</v>
      </c>
      <c r="C117" s="213"/>
      <c r="D117" s="214"/>
      <c r="E117" s="214"/>
      <c r="F117" s="214"/>
      <c r="G117" s="215"/>
      <c r="H117" s="149"/>
      <c r="I117" s="142"/>
      <c r="J117" s="212" t="str">
        <f t="shared" si="17"/>
        <v xml:space="preserve"> </v>
      </c>
      <c r="K117" s="212"/>
      <c r="L117" s="149"/>
      <c r="M117" s="149"/>
      <c r="N117" s="150"/>
      <c r="O117" s="150"/>
      <c r="P117" s="150"/>
      <c r="Q117" s="150"/>
      <c r="R117" s="156" t="str">
        <f t="shared" si="19"/>
        <v>//</v>
      </c>
      <c r="S117" s="27" t="e">
        <f>DATEDIF($R117,Key!$G$2,"Y")</f>
        <v>#VALUE!</v>
      </c>
      <c r="T117" s="156" t="e">
        <f>VLOOKUP($S117,Key!$C$2:$D$125,2,FALSE)</f>
        <v>#VALUE!</v>
      </c>
      <c r="U117" s="290" t="str">
        <f t="shared" si="18"/>
        <v/>
      </c>
      <c r="V117" s="151" t="str">
        <f>IF(ISERROR($N117&amp;$T117)," ",$N117&amp;$T117)</f>
        <v xml:space="preserve"> </v>
      </c>
      <c r="W117" s="155" t="e">
        <f>IF(#REF!="Y",1,0)</f>
        <v>#REF!</v>
      </c>
      <c r="X117" s="147"/>
      <c r="Y117" s="147"/>
      <c r="Z117" s="147"/>
      <c r="AA117" s="147"/>
      <c r="AB117" s="147"/>
      <c r="AC117" s="147"/>
      <c r="AD117" s="148"/>
      <c r="AE117" s="148"/>
      <c r="AF117" s="148"/>
      <c r="AG117" s="147"/>
      <c r="AH117" s="147"/>
      <c r="AI117" s="147"/>
      <c r="AJ117" s="147"/>
      <c r="AK117" s="147"/>
      <c r="AL117" s="147"/>
      <c r="AM117" s="147"/>
      <c r="AN117" s="196">
        <f t="shared" si="12"/>
        <v>0</v>
      </c>
      <c r="AO117" s="196">
        <f t="shared" si="13"/>
        <v>0</v>
      </c>
      <c r="AP117" s="205"/>
      <c r="AQ117" s="115">
        <f>IF(AND($H117="",$I117="",$L117=""),Key!$G$9,Key!$G$8)</f>
        <v>0</v>
      </c>
      <c r="AR117" s="111">
        <f>$AN117*Key!$G$12</f>
        <v>0</v>
      </c>
      <c r="AS117" s="190"/>
      <c r="AT117" s="190"/>
      <c r="AU117" s="192">
        <f t="shared" si="14"/>
        <v>0</v>
      </c>
      <c r="AV117" s="175">
        <f t="shared" si="15"/>
        <v>0</v>
      </c>
      <c r="AW117" s="204">
        <f>AP117*Key!$G$5</f>
        <v>0</v>
      </c>
      <c r="AX117" s="150"/>
      <c r="AY117" s="176">
        <f t="shared" si="16"/>
        <v>0</v>
      </c>
    </row>
    <row r="118" spans="1:51" ht="15" customHeight="1" thickBot="1">
      <c r="A118" s="22">
        <v>94</v>
      </c>
      <c r="B118" s="84">
        <f t="shared" si="11"/>
        <v>0</v>
      </c>
      <c r="C118" s="213"/>
      <c r="D118" s="214"/>
      <c r="E118" s="214"/>
      <c r="F118" s="214"/>
      <c r="G118" s="215"/>
      <c r="H118" s="149"/>
      <c r="I118" s="142"/>
      <c r="J118" s="212" t="str">
        <f t="shared" si="17"/>
        <v xml:space="preserve"> </v>
      </c>
      <c r="K118" s="212"/>
      <c r="L118" s="149"/>
      <c r="M118" s="149"/>
      <c r="N118" s="150"/>
      <c r="O118" s="150"/>
      <c r="P118" s="150"/>
      <c r="Q118" s="150"/>
      <c r="R118" s="156" t="str">
        <f t="shared" si="19"/>
        <v>//</v>
      </c>
      <c r="S118" s="27" t="e">
        <f>DATEDIF($R118,Key!$G$2,"Y")</f>
        <v>#VALUE!</v>
      </c>
      <c r="T118" s="156" t="e">
        <f>VLOOKUP($S118,Key!$C$2:$D$125,2,FALSE)</f>
        <v>#VALUE!</v>
      </c>
      <c r="U118" s="290" t="str">
        <f t="shared" si="18"/>
        <v/>
      </c>
      <c r="V118" s="151" t="str">
        <f>IF(ISERROR($N118&amp;$T118)," ",$N118&amp;$T118)</f>
        <v xml:space="preserve"> </v>
      </c>
      <c r="W118" s="152" t="e">
        <f>IF(#REF!="Y",1,0)</f>
        <v>#REF!</v>
      </c>
      <c r="X118" s="147"/>
      <c r="Y118" s="147"/>
      <c r="Z118" s="147"/>
      <c r="AA118" s="147"/>
      <c r="AB118" s="147"/>
      <c r="AC118" s="147"/>
      <c r="AD118" s="148"/>
      <c r="AE118" s="148"/>
      <c r="AF118" s="148"/>
      <c r="AG118" s="147"/>
      <c r="AH118" s="147"/>
      <c r="AI118" s="147"/>
      <c r="AJ118" s="147"/>
      <c r="AK118" s="147"/>
      <c r="AL118" s="147"/>
      <c r="AM118" s="147"/>
      <c r="AN118" s="196">
        <f t="shared" si="12"/>
        <v>0</v>
      </c>
      <c r="AO118" s="196">
        <f t="shared" si="13"/>
        <v>0</v>
      </c>
      <c r="AP118" s="205"/>
      <c r="AQ118" s="115">
        <f>IF(AND($H118="",$I118="",$L118=""),Key!$G$9,Key!$G$8)</f>
        <v>0</v>
      </c>
      <c r="AR118" s="111">
        <f>$AN118*Key!$G$12</f>
        <v>0</v>
      </c>
      <c r="AS118" s="190"/>
      <c r="AT118" s="190"/>
      <c r="AU118" s="192">
        <f t="shared" si="14"/>
        <v>0</v>
      </c>
      <c r="AV118" s="175">
        <f t="shared" si="15"/>
        <v>0</v>
      </c>
      <c r="AW118" s="204">
        <f>AP118*Key!$G$5</f>
        <v>0</v>
      </c>
      <c r="AX118" s="150"/>
      <c r="AY118" s="176">
        <f t="shared" si="16"/>
        <v>0</v>
      </c>
    </row>
    <row r="119" spans="1:51" ht="15" customHeight="1" thickBot="1">
      <c r="A119" s="22">
        <v>95</v>
      </c>
      <c r="B119" s="84">
        <f t="shared" si="11"/>
        <v>0</v>
      </c>
      <c r="C119" s="213"/>
      <c r="D119" s="214"/>
      <c r="E119" s="214"/>
      <c r="F119" s="214"/>
      <c r="G119" s="215"/>
      <c r="H119" s="149"/>
      <c r="I119" s="142"/>
      <c r="J119" s="212" t="str">
        <f t="shared" si="17"/>
        <v xml:space="preserve"> </v>
      </c>
      <c r="K119" s="212"/>
      <c r="L119" s="149"/>
      <c r="M119" s="149"/>
      <c r="N119" s="150"/>
      <c r="O119" s="150"/>
      <c r="P119" s="150"/>
      <c r="Q119" s="150"/>
      <c r="R119" s="156" t="str">
        <f t="shared" si="19"/>
        <v>//</v>
      </c>
      <c r="S119" s="27" t="e">
        <f>DATEDIF($R119,Key!$G$2,"Y")</f>
        <v>#VALUE!</v>
      </c>
      <c r="T119" s="156" t="e">
        <f>VLOOKUP($S119,Key!$C$2:$D$125,2,FALSE)</f>
        <v>#VALUE!</v>
      </c>
      <c r="U119" s="290" t="str">
        <f t="shared" si="18"/>
        <v/>
      </c>
      <c r="V119" s="151" t="str">
        <f>IF(ISERROR($N119&amp;$T119)," ",$N119&amp;$T119)</f>
        <v xml:space="preserve"> </v>
      </c>
      <c r="W119" s="155" t="e">
        <f>IF(#REF!="Y",1,0)</f>
        <v>#REF!</v>
      </c>
      <c r="X119" s="147"/>
      <c r="Y119" s="147"/>
      <c r="Z119" s="147"/>
      <c r="AA119" s="147"/>
      <c r="AB119" s="147"/>
      <c r="AC119" s="147"/>
      <c r="AD119" s="148"/>
      <c r="AE119" s="148"/>
      <c r="AF119" s="148"/>
      <c r="AG119" s="147"/>
      <c r="AH119" s="147"/>
      <c r="AI119" s="147"/>
      <c r="AJ119" s="147"/>
      <c r="AK119" s="147"/>
      <c r="AL119" s="147"/>
      <c r="AM119" s="147"/>
      <c r="AN119" s="196">
        <f t="shared" si="12"/>
        <v>0</v>
      </c>
      <c r="AO119" s="196">
        <f t="shared" si="13"/>
        <v>0</v>
      </c>
      <c r="AP119" s="205"/>
      <c r="AQ119" s="115">
        <f>IF(AND($H119="",$I119="",$L119=""),Key!$G$9,Key!$G$8)</f>
        <v>0</v>
      </c>
      <c r="AR119" s="111">
        <f>$AN119*Key!$G$12</f>
        <v>0</v>
      </c>
      <c r="AS119" s="190"/>
      <c r="AT119" s="190"/>
      <c r="AU119" s="192">
        <f t="shared" si="14"/>
        <v>0</v>
      </c>
      <c r="AV119" s="175">
        <f t="shared" si="15"/>
        <v>0</v>
      </c>
      <c r="AW119" s="204">
        <f>AP119*Key!$G$5</f>
        <v>0</v>
      </c>
      <c r="AX119" s="150"/>
      <c r="AY119" s="176">
        <f t="shared" si="16"/>
        <v>0</v>
      </c>
    </row>
    <row r="120" spans="1:51" ht="15" customHeight="1" thickBot="1">
      <c r="A120" s="22">
        <v>96</v>
      </c>
      <c r="B120" s="84">
        <f t="shared" ref="B120:B151" si="20">IF($F$8="OTHER 其他",$F$10,$F$8)</f>
        <v>0</v>
      </c>
      <c r="C120" s="213"/>
      <c r="D120" s="214"/>
      <c r="E120" s="214"/>
      <c r="F120" s="214"/>
      <c r="G120" s="215"/>
      <c r="H120" s="149"/>
      <c r="I120" s="142"/>
      <c r="J120" s="212" t="str">
        <f t="shared" si="17"/>
        <v xml:space="preserve"> </v>
      </c>
      <c r="K120" s="212"/>
      <c r="L120" s="149"/>
      <c r="M120" s="149"/>
      <c r="N120" s="150"/>
      <c r="O120" s="150"/>
      <c r="P120" s="150"/>
      <c r="Q120" s="150"/>
      <c r="R120" s="156" t="str">
        <f t="shared" si="19"/>
        <v>//</v>
      </c>
      <c r="S120" s="27" t="e">
        <f>DATEDIF($R120,Key!$G$2,"Y")</f>
        <v>#VALUE!</v>
      </c>
      <c r="T120" s="156" t="e">
        <f>VLOOKUP($S120,Key!$C$2:$D$125,2,FALSE)</f>
        <v>#VALUE!</v>
      </c>
      <c r="U120" s="290" t="str">
        <f t="shared" si="18"/>
        <v/>
      </c>
      <c r="V120" s="151" t="str">
        <f>IF(ISERROR($N120&amp;$T120)," ",$N120&amp;$T120)</f>
        <v xml:space="preserve"> </v>
      </c>
      <c r="W120" s="152" t="e">
        <f>IF(#REF!="Y",1,0)</f>
        <v>#REF!</v>
      </c>
      <c r="X120" s="147"/>
      <c r="Y120" s="147"/>
      <c r="Z120" s="147"/>
      <c r="AA120" s="147"/>
      <c r="AB120" s="147"/>
      <c r="AC120" s="147"/>
      <c r="AD120" s="148"/>
      <c r="AE120" s="148"/>
      <c r="AF120" s="148"/>
      <c r="AG120" s="147"/>
      <c r="AH120" s="147"/>
      <c r="AI120" s="147"/>
      <c r="AJ120" s="147"/>
      <c r="AK120" s="147"/>
      <c r="AL120" s="147"/>
      <c r="AM120" s="147"/>
      <c r="AN120" s="196">
        <f t="shared" ref="AN120:AN151" si="21">SUM($X120:$AK120)</f>
        <v>0</v>
      </c>
      <c r="AO120" s="196">
        <f t="shared" si="13"/>
        <v>0</v>
      </c>
      <c r="AP120" s="205"/>
      <c r="AQ120" s="115">
        <f>IF(AND($H120="",$I120="",$L120=""),Key!$G$9,Key!$G$8)</f>
        <v>0</v>
      </c>
      <c r="AR120" s="111">
        <f>$AN120*Key!$G$12</f>
        <v>0</v>
      </c>
      <c r="AS120" s="190"/>
      <c r="AT120" s="190"/>
      <c r="AU120" s="192">
        <f t="shared" si="14"/>
        <v>0</v>
      </c>
      <c r="AV120" s="175">
        <f t="shared" si="15"/>
        <v>0</v>
      </c>
      <c r="AW120" s="204">
        <f>AP120*Key!$G$5</f>
        <v>0</v>
      </c>
      <c r="AX120" s="150"/>
      <c r="AY120" s="176">
        <f t="shared" si="16"/>
        <v>0</v>
      </c>
    </row>
    <row r="121" spans="1:51" ht="15" customHeight="1" thickBot="1">
      <c r="A121" s="22">
        <v>97</v>
      </c>
      <c r="B121" s="84">
        <f t="shared" si="20"/>
        <v>0</v>
      </c>
      <c r="C121" s="213"/>
      <c r="D121" s="214"/>
      <c r="E121" s="214"/>
      <c r="F121" s="214"/>
      <c r="G121" s="215"/>
      <c r="H121" s="149"/>
      <c r="I121" s="142"/>
      <c r="J121" s="212" t="str">
        <f t="shared" si="17"/>
        <v xml:space="preserve"> </v>
      </c>
      <c r="K121" s="212"/>
      <c r="L121" s="149"/>
      <c r="M121" s="149"/>
      <c r="N121" s="150"/>
      <c r="O121" s="150"/>
      <c r="P121" s="150"/>
      <c r="Q121" s="150"/>
      <c r="R121" s="156" t="str">
        <f t="shared" si="19"/>
        <v>//</v>
      </c>
      <c r="S121" s="27" t="e">
        <f>DATEDIF($R121,Key!$G$2,"Y")</f>
        <v>#VALUE!</v>
      </c>
      <c r="T121" s="156" t="e">
        <f>VLOOKUP($S121,Key!$C$2:$D$125,2,FALSE)</f>
        <v>#VALUE!</v>
      </c>
      <c r="U121" s="290" t="str">
        <f t="shared" si="18"/>
        <v/>
      </c>
      <c r="V121" s="151" t="str">
        <f>IF(ISERROR($N121&amp;$T121)," ",$N121&amp;$T121)</f>
        <v xml:space="preserve"> </v>
      </c>
      <c r="W121" s="155" t="e">
        <f>IF(#REF!="Y",1,0)</f>
        <v>#REF!</v>
      </c>
      <c r="X121" s="147"/>
      <c r="Y121" s="147"/>
      <c r="Z121" s="147"/>
      <c r="AA121" s="147"/>
      <c r="AB121" s="147"/>
      <c r="AC121" s="147"/>
      <c r="AD121" s="148"/>
      <c r="AE121" s="148"/>
      <c r="AF121" s="148"/>
      <c r="AG121" s="147"/>
      <c r="AH121" s="147"/>
      <c r="AI121" s="147"/>
      <c r="AJ121" s="147"/>
      <c r="AK121" s="147"/>
      <c r="AL121" s="147"/>
      <c r="AM121" s="147"/>
      <c r="AN121" s="196">
        <f t="shared" si="21"/>
        <v>0</v>
      </c>
      <c r="AO121" s="196">
        <f t="shared" si="13"/>
        <v>0</v>
      </c>
      <c r="AP121" s="205"/>
      <c r="AQ121" s="115">
        <f>IF(AND($H121="",$I121="",$L121=""),Key!$G$9,Key!$G$8)</f>
        <v>0</v>
      </c>
      <c r="AR121" s="111">
        <f>$AN121*Key!$G$12</f>
        <v>0</v>
      </c>
      <c r="AS121" s="190"/>
      <c r="AT121" s="190"/>
      <c r="AU121" s="192">
        <f t="shared" si="14"/>
        <v>0</v>
      </c>
      <c r="AV121" s="175">
        <f t="shared" si="15"/>
        <v>0</v>
      </c>
      <c r="AW121" s="204">
        <f>AP121*Key!$G$5</f>
        <v>0</v>
      </c>
      <c r="AX121" s="150"/>
      <c r="AY121" s="176">
        <f t="shared" si="16"/>
        <v>0</v>
      </c>
    </row>
    <row r="122" spans="1:51" ht="15" customHeight="1" thickBot="1">
      <c r="A122" s="22">
        <v>98</v>
      </c>
      <c r="B122" s="84">
        <f t="shared" si="20"/>
        <v>0</v>
      </c>
      <c r="C122" s="213"/>
      <c r="D122" s="214"/>
      <c r="E122" s="214"/>
      <c r="F122" s="214"/>
      <c r="G122" s="215"/>
      <c r="H122" s="149"/>
      <c r="I122" s="142"/>
      <c r="J122" s="212" t="str">
        <f t="shared" si="17"/>
        <v xml:space="preserve"> </v>
      </c>
      <c r="K122" s="212"/>
      <c r="L122" s="149"/>
      <c r="M122" s="149"/>
      <c r="N122" s="150"/>
      <c r="O122" s="150"/>
      <c r="P122" s="150"/>
      <c r="Q122" s="150"/>
      <c r="R122" s="156" t="str">
        <f t="shared" si="19"/>
        <v>//</v>
      </c>
      <c r="S122" s="27" t="e">
        <f>DATEDIF($R122,Key!$G$2,"Y")</f>
        <v>#VALUE!</v>
      </c>
      <c r="T122" s="156" t="e">
        <f>VLOOKUP($S122,Key!$C$2:$D$125,2,FALSE)</f>
        <v>#VALUE!</v>
      </c>
      <c r="U122" s="290" t="str">
        <f t="shared" si="18"/>
        <v/>
      </c>
      <c r="V122" s="151" t="str">
        <f>IF(ISERROR($N122&amp;$T122)," ",$N122&amp;$T122)</f>
        <v xml:space="preserve"> </v>
      </c>
      <c r="W122" s="152" t="e">
        <f>IF(#REF!="Y",1,0)</f>
        <v>#REF!</v>
      </c>
      <c r="X122" s="147"/>
      <c r="Y122" s="147"/>
      <c r="Z122" s="147"/>
      <c r="AA122" s="147"/>
      <c r="AB122" s="147"/>
      <c r="AC122" s="147"/>
      <c r="AD122" s="148"/>
      <c r="AE122" s="148"/>
      <c r="AF122" s="148"/>
      <c r="AG122" s="147"/>
      <c r="AH122" s="147"/>
      <c r="AI122" s="147"/>
      <c r="AJ122" s="147"/>
      <c r="AK122" s="147"/>
      <c r="AL122" s="147"/>
      <c r="AM122" s="147"/>
      <c r="AN122" s="196">
        <f t="shared" si="21"/>
        <v>0</v>
      </c>
      <c r="AO122" s="196">
        <f t="shared" si="13"/>
        <v>0</v>
      </c>
      <c r="AP122" s="205"/>
      <c r="AQ122" s="115">
        <f>IF(AND($H122="",$I122="",$L122=""),Key!$G$9,Key!$G$8)</f>
        <v>0</v>
      </c>
      <c r="AR122" s="111">
        <f>$AN122*Key!$G$12</f>
        <v>0</v>
      </c>
      <c r="AS122" s="190"/>
      <c r="AT122" s="190"/>
      <c r="AU122" s="192">
        <f t="shared" si="14"/>
        <v>0</v>
      </c>
      <c r="AV122" s="175">
        <f t="shared" si="15"/>
        <v>0</v>
      </c>
      <c r="AW122" s="204">
        <f>AP122*Key!$G$5</f>
        <v>0</v>
      </c>
      <c r="AX122" s="150"/>
      <c r="AY122" s="176">
        <f t="shared" si="16"/>
        <v>0</v>
      </c>
    </row>
    <row r="123" spans="1:51" ht="15" customHeight="1" thickBot="1">
      <c r="A123" s="22">
        <v>99</v>
      </c>
      <c r="B123" s="84">
        <f t="shared" si="20"/>
        <v>0</v>
      </c>
      <c r="C123" s="213"/>
      <c r="D123" s="214"/>
      <c r="E123" s="214"/>
      <c r="F123" s="214"/>
      <c r="G123" s="215"/>
      <c r="H123" s="149"/>
      <c r="I123" s="142"/>
      <c r="J123" s="212" t="str">
        <f t="shared" si="17"/>
        <v xml:space="preserve"> </v>
      </c>
      <c r="K123" s="212"/>
      <c r="L123" s="149"/>
      <c r="M123" s="149"/>
      <c r="N123" s="150"/>
      <c r="O123" s="150"/>
      <c r="P123" s="150"/>
      <c r="Q123" s="150"/>
      <c r="R123" s="156" t="str">
        <f t="shared" si="19"/>
        <v>//</v>
      </c>
      <c r="S123" s="27" t="e">
        <f>DATEDIF($R123,Key!$G$2,"Y")</f>
        <v>#VALUE!</v>
      </c>
      <c r="T123" s="156" t="e">
        <f>VLOOKUP($S123,Key!$C$2:$D$125,2,FALSE)</f>
        <v>#VALUE!</v>
      </c>
      <c r="U123" s="290" t="str">
        <f t="shared" si="18"/>
        <v/>
      </c>
      <c r="V123" s="151" t="str">
        <f>IF(ISERROR($N123&amp;$T123)," ",$N123&amp;$T123)</f>
        <v xml:space="preserve"> </v>
      </c>
      <c r="W123" s="155" t="e">
        <f>IF(#REF!="Y",1,0)</f>
        <v>#REF!</v>
      </c>
      <c r="X123" s="147"/>
      <c r="Y123" s="147"/>
      <c r="Z123" s="147"/>
      <c r="AA123" s="147"/>
      <c r="AB123" s="147"/>
      <c r="AC123" s="147"/>
      <c r="AD123" s="148"/>
      <c r="AE123" s="148"/>
      <c r="AF123" s="148"/>
      <c r="AG123" s="147"/>
      <c r="AH123" s="147"/>
      <c r="AI123" s="147"/>
      <c r="AJ123" s="147"/>
      <c r="AK123" s="147"/>
      <c r="AL123" s="147"/>
      <c r="AM123" s="147"/>
      <c r="AN123" s="196">
        <f t="shared" si="21"/>
        <v>0</v>
      </c>
      <c r="AO123" s="196">
        <f t="shared" si="13"/>
        <v>0</v>
      </c>
      <c r="AP123" s="205"/>
      <c r="AQ123" s="115">
        <f>IF(AND($H123="",$I123="",$L123=""),Key!$G$9,Key!$G$8)</f>
        <v>0</v>
      </c>
      <c r="AR123" s="111">
        <f>$AN123*Key!$G$12</f>
        <v>0</v>
      </c>
      <c r="AS123" s="190"/>
      <c r="AT123" s="190"/>
      <c r="AU123" s="192">
        <f t="shared" si="14"/>
        <v>0</v>
      </c>
      <c r="AV123" s="175">
        <f t="shared" si="15"/>
        <v>0</v>
      </c>
      <c r="AW123" s="204">
        <f>AP123*Key!$G$5</f>
        <v>0</v>
      </c>
      <c r="AX123" s="150"/>
      <c r="AY123" s="176">
        <f t="shared" si="16"/>
        <v>0</v>
      </c>
    </row>
    <row r="124" spans="1:51" ht="15" customHeight="1" thickBot="1">
      <c r="A124" s="22">
        <v>100</v>
      </c>
      <c r="B124" s="84">
        <f t="shared" si="20"/>
        <v>0</v>
      </c>
      <c r="C124" s="213"/>
      <c r="D124" s="214"/>
      <c r="E124" s="214"/>
      <c r="F124" s="214"/>
      <c r="G124" s="215"/>
      <c r="H124" s="149"/>
      <c r="I124" s="142"/>
      <c r="J124" s="212" t="str">
        <f t="shared" si="17"/>
        <v xml:space="preserve"> </v>
      </c>
      <c r="K124" s="212"/>
      <c r="L124" s="149"/>
      <c r="M124" s="149"/>
      <c r="N124" s="150"/>
      <c r="O124" s="150"/>
      <c r="P124" s="150"/>
      <c r="Q124" s="150"/>
      <c r="R124" s="156" t="str">
        <f t="shared" si="19"/>
        <v>//</v>
      </c>
      <c r="S124" s="27" t="e">
        <f>DATEDIF($R124,Key!$G$2,"Y")</f>
        <v>#VALUE!</v>
      </c>
      <c r="T124" s="156" t="e">
        <f>VLOOKUP($S124,Key!$C$2:$D$125,2,FALSE)</f>
        <v>#VALUE!</v>
      </c>
      <c r="U124" s="290" t="str">
        <f t="shared" si="18"/>
        <v/>
      </c>
      <c r="V124" s="151" t="str">
        <f>IF(ISERROR($N124&amp;$T124)," ",$N124&amp;$T124)</f>
        <v xml:space="preserve"> </v>
      </c>
      <c r="W124" s="152" t="e">
        <f>IF(#REF!="Y",1,0)</f>
        <v>#REF!</v>
      </c>
      <c r="X124" s="147"/>
      <c r="Y124" s="147"/>
      <c r="Z124" s="147"/>
      <c r="AA124" s="147"/>
      <c r="AB124" s="147"/>
      <c r="AC124" s="147"/>
      <c r="AD124" s="148"/>
      <c r="AE124" s="148"/>
      <c r="AF124" s="148"/>
      <c r="AG124" s="147"/>
      <c r="AH124" s="147"/>
      <c r="AI124" s="147"/>
      <c r="AJ124" s="147"/>
      <c r="AK124" s="147"/>
      <c r="AL124" s="147"/>
      <c r="AM124" s="147"/>
      <c r="AN124" s="196">
        <f t="shared" si="21"/>
        <v>0</v>
      </c>
      <c r="AO124" s="196">
        <f t="shared" si="13"/>
        <v>0</v>
      </c>
      <c r="AP124" s="205"/>
      <c r="AQ124" s="115">
        <f>IF(AND($H124="",$I124="",$L124=""),Key!$G$9,Key!$G$8)</f>
        <v>0</v>
      </c>
      <c r="AR124" s="111">
        <f>$AN124*Key!$G$12</f>
        <v>0</v>
      </c>
      <c r="AS124" s="190"/>
      <c r="AT124" s="190"/>
      <c r="AU124" s="192">
        <f t="shared" si="14"/>
        <v>0</v>
      </c>
      <c r="AV124" s="175">
        <f t="shared" si="15"/>
        <v>0</v>
      </c>
      <c r="AW124" s="204">
        <f>AP124*Key!$G$5</f>
        <v>0</v>
      </c>
      <c r="AX124" s="150"/>
      <c r="AY124" s="176">
        <f t="shared" si="16"/>
        <v>0</v>
      </c>
    </row>
    <row r="125" spans="1:51" ht="15" customHeight="1" thickBot="1">
      <c r="A125" s="22">
        <v>101</v>
      </c>
      <c r="B125" s="84">
        <f t="shared" si="20"/>
        <v>0</v>
      </c>
      <c r="C125" s="213"/>
      <c r="D125" s="214"/>
      <c r="E125" s="214"/>
      <c r="F125" s="214"/>
      <c r="G125" s="215"/>
      <c r="H125" s="149"/>
      <c r="I125" s="142"/>
      <c r="J125" s="212" t="str">
        <f t="shared" si="17"/>
        <v xml:space="preserve"> </v>
      </c>
      <c r="K125" s="212"/>
      <c r="L125" s="149"/>
      <c r="M125" s="149"/>
      <c r="N125" s="150"/>
      <c r="O125" s="150"/>
      <c r="P125" s="150"/>
      <c r="Q125" s="150"/>
      <c r="R125" s="156" t="str">
        <f t="shared" si="19"/>
        <v>//</v>
      </c>
      <c r="S125" s="27" t="e">
        <f>DATEDIF($R125,Key!$G$2,"Y")</f>
        <v>#VALUE!</v>
      </c>
      <c r="T125" s="156" t="e">
        <f>VLOOKUP($S125,Key!$C$2:$D$125,2,FALSE)</f>
        <v>#VALUE!</v>
      </c>
      <c r="U125" s="290" t="str">
        <f t="shared" si="18"/>
        <v/>
      </c>
      <c r="V125" s="151" t="str">
        <f>IF(ISERROR($N125&amp;$T125)," ",$N125&amp;$T125)</f>
        <v xml:space="preserve"> </v>
      </c>
      <c r="W125" s="155" t="e">
        <f>IF(#REF!="Y",1,0)</f>
        <v>#REF!</v>
      </c>
      <c r="X125" s="147"/>
      <c r="Y125" s="147"/>
      <c r="Z125" s="147"/>
      <c r="AA125" s="147"/>
      <c r="AB125" s="147"/>
      <c r="AC125" s="147"/>
      <c r="AD125" s="148"/>
      <c r="AE125" s="148"/>
      <c r="AF125" s="148"/>
      <c r="AG125" s="147"/>
      <c r="AH125" s="147"/>
      <c r="AI125" s="147"/>
      <c r="AJ125" s="147"/>
      <c r="AK125" s="147"/>
      <c r="AL125" s="147"/>
      <c r="AM125" s="147"/>
      <c r="AN125" s="196">
        <f t="shared" si="21"/>
        <v>0</v>
      </c>
      <c r="AO125" s="196">
        <f t="shared" si="13"/>
        <v>0</v>
      </c>
      <c r="AP125" s="205"/>
      <c r="AQ125" s="115">
        <f>IF(AND($H125="",$I125="",$L125=""),Key!$G$9,Key!$G$8)</f>
        <v>0</v>
      </c>
      <c r="AR125" s="111">
        <f>$AN125*Key!$G$12</f>
        <v>0</v>
      </c>
      <c r="AS125" s="190"/>
      <c r="AT125" s="190"/>
      <c r="AU125" s="192">
        <f t="shared" si="14"/>
        <v>0</v>
      </c>
      <c r="AV125" s="175">
        <f t="shared" si="15"/>
        <v>0</v>
      </c>
      <c r="AW125" s="204">
        <f>AP125*Key!$G$5</f>
        <v>0</v>
      </c>
      <c r="AX125" s="150"/>
      <c r="AY125" s="176">
        <f t="shared" si="16"/>
        <v>0</v>
      </c>
    </row>
    <row r="126" spans="1:51" ht="15" customHeight="1" thickBot="1">
      <c r="A126" s="22">
        <v>102</v>
      </c>
      <c r="B126" s="84">
        <f t="shared" si="20"/>
        <v>0</v>
      </c>
      <c r="C126" s="213"/>
      <c r="D126" s="214"/>
      <c r="E126" s="214"/>
      <c r="F126" s="214"/>
      <c r="G126" s="215"/>
      <c r="H126" s="149"/>
      <c r="I126" s="142"/>
      <c r="J126" s="212" t="str">
        <f t="shared" si="17"/>
        <v xml:space="preserve"> </v>
      </c>
      <c r="K126" s="212"/>
      <c r="L126" s="149"/>
      <c r="M126" s="149"/>
      <c r="N126" s="150"/>
      <c r="O126" s="150"/>
      <c r="P126" s="150"/>
      <c r="Q126" s="150"/>
      <c r="R126" s="156" t="str">
        <f t="shared" si="19"/>
        <v>//</v>
      </c>
      <c r="S126" s="27" t="e">
        <f>DATEDIF($R126,Key!$G$2,"Y")</f>
        <v>#VALUE!</v>
      </c>
      <c r="T126" s="156" t="e">
        <f>VLOOKUP($S126,Key!$C$2:$D$125,2,FALSE)</f>
        <v>#VALUE!</v>
      </c>
      <c r="U126" s="290" t="str">
        <f t="shared" si="18"/>
        <v/>
      </c>
      <c r="V126" s="151" t="str">
        <f>IF(ISERROR($N126&amp;$T126)," ",$N126&amp;$T126)</f>
        <v xml:space="preserve"> </v>
      </c>
      <c r="W126" s="152" t="e">
        <f>IF(#REF!="Y",1,0)</f>
        <v>#REF!</v>
      </c>
      <c r="X126" s="147"/>
      <c r="Y126" s="147"/>
      <c r="Z126" s="147"/>
      <c r="AA126" s="147"/>
      <c r="AB126" s="147"/>
      <c r="AC126" s="147"/>
      <c r="AD126" s="148"/>
      <c r="AE126" s="148"/>
      <c r="AF126" s="148"/>
      <c r="AG126" s="147"/>
      <c r="AH126" s="147"/>
      <c r="AI126" s="147"/>
      <c r="AJ126" s="147"/>
      <c r="AK126" s="147"/>
      <c r="AL126" s="147"/>
      <c r="AM126" s="147"/>
      <c r="AN126" s="196">
        <f t="shared" si="21"/>
        <v>0</v>
      </c>
      <c r="AO126" s="196">
        <f t="shared" si="13"/>
        <v>0</v>
      </c>
      <c r="AP126" s="205"/>
      <c r="AQ126" s="115">
        <f>IF(AND($H126="",$I126="",$L126=""),Key!$G$9,Key!$G$8)</f>
        <v>0</v>
      </c>
      <c r="AR126" s="111">
        <f>$AN126*Key!$G$12</f>
        <v>0</v>
      </c>
      <c r="AS126" s="190"/>
      <c r="AT126" s="190"/>
      <c r="AU126" s="192">
        <f t="shared" si="14"/>
        <v>0</v>
      </c>
      <c r="AV126" s="175">
        <f t="shared" si="15"/>
        <v>0</v>
      </c>
      <c r="AW126" s="204">
        <f>AP126*Key!$G$5</f>
        <v>0</v>
      </c>
      <c r="AX126" s="150"/>
      <c r="AY126" s="176">
        <f t="shared" si="16"/>
        <v>0</v>
      </c>
    </row>
    <row r="127" spans="1:51" ht="15" customHeight="1" thickBot="1">
      <c r="A127" s="22">
        <v>103</v>
      </c>
      <c r="B127" s="84">
        <f t="shared" si="20"/>
        <v>0</v>
      </c>
      <c r="C127" s="213"/>
      <c r="D127" s="214"/>
      <c r="E127" s="214"/>
      <c r="F127" s="214"/>
      <c r="G127" s="215"/>
      <c r="H127" s="149"/>
      <c r="I127" s="142"/>
      <c r="J127" s="212" t="str">
        <f t="shared" si="17"/>
        <v xml:space="preserve"> </v>
      </c>
      <c r="K127" s="212"/>
      <c r="L127" s="149"/>
      <c r="M127" s="149"/>
      <c r="N127" s="150"/>
      <c r="O127" s="150"/>
      <c r="P127" s="150"/>
      <c r="Q127" s="150"/>
      <c r="R127" s="156" t="str">
        <f t="shared" si="19"/>
        <v>//</v>
      </c>
      <c r="S127" s="27" t="e">
        <f>DATEDIF($R127,Key!$G$2,"Y")</f>
        <v>#VALUE!</v>
      </c>
      <c r="T127" s="156" t="e">
        <f>VLOOKUP($S127,Key!$C$2:$D$125,2,FALSE)</f>
        <v>#VALUE!</v>
      </c>
      <c r="U127" s="290" t="str">
        <f t="shared" si="18"/>
        <v/>
      </c>
      <c r="V127" s="151" t="str">
        <f>IF(ISERROR($N127&amp;$T127)," ",$N127&amp;$T127)</f>
        <v xml:space="preserve"> </v>
      </c>
      <c r="W127" s="155" t="e">
        <f>IF(#REF!="Y",1,0)</f>
        <v>#REF!</v>
      </c>
      <c r="X127" s="147"/>
      <c r="Y127" s="147"/>
      <c r="Z127" s="147"/>
      <c r="AA127" s="147"/>
      <c r="AB127" s="147"/>
      <c r="AC127" s="147"/>
      <c r="AD127" s="148"/>
      <c r="AE127" s="148"/>
      <c r="AF127" s="148"/>
      <c r="AG127" s="147"/>
      <c r="AH127" s="147"/>
      <c r="AI127" s="147"/>
      <c r="AJ127" s="147"/>
      <c r="AK127" s="147"/>
      <c r="AL127" s="147"/>
      <c r="AM127" s="147"/>
      <c r="AN127" s="196">
        <f t="shared" si="21"/>
        <v>0</v>
      </c>
      <c r="AO127" s="196">
        <f t="shared" si="13"/>
        <v>0</v>
      </c>
      <c r="AP127" s="205"/>
      <c r="AQ127" s="115">
        <f>IF(AND($H127="",$I127="",$L127=""),Key!$G$9,Key!$G$8)</f>
        <v>0</v>
      </c>
      <c r="AR127" s="111">
        <f>$AN127*Key!$G$12</f>
        <v>0</v>
      </c>
      <c r="AS127" s="190"/>
      <c r="AT127" s="190"/>
      <c r="AU127" s="192">
        <f t="shared" si="14"/>
        <v>0</v>
      </c>
      <c r="AV127" s="175">
        <f t="shared" si="15"/>
        <v>0</v>
      </c>
      <c r="AW127" s="204">
        <f>AP127*Key!$G$5</f>
        <v>0</v>
      </c>
      <c r="AX127" s="150"/>
      <c r="AY127" s="176">
        <f t="shared" si="16"/>
        <v>0</v>
      </c>
    </row>
    <row r="128" spans="1:51" ht="15" customHeight="1" thickBot="1">
      <c r="A128" s="22">
        <v>104</v>
      </c>
      <c r="B128" s="84">
        <f t="shared" si="20"/>
        <v>0</v>
      </c>
      <c r="C128" s="213"/>
      <c r="D128" s="214"/>
      <c r="E128" s="214"/>
      <c r="F128" s="214"/>
      <c r="G128" s="215"/>
      <c r="H128" s="149"/>
      <c r="I128" s="142"/>
      <c r="J128" s="212" t="str">
        <f t="shared" si="17"/>
        <v xml:space="preserve"> </v>
      </c>
      <c r="K128" s="212"/>
      <c r="L128" s="149"/>
      <c r="M128" s="149"/>
      <c r="N128" s="150"/>
      <c r="O128" s="150"/>
      <c r="P128" s="150"/>
      <c r="Q128" s="150"/>
      <c r="R128" s="156" t="str">
        <f t="shared" si="19"/>
        <v>//</v>
      </c>
      <c r="S128" s="27" t="e">
        <f>DATEDIF($R128,Key!$G$2,"Y")</f>
        <v>#VALUE!</v>
      </c>
      <c r="T128" s="156" t="e">
        <f>VLOOKUP($S128,Key!$C$2:$D$125,2,FALSE)</f>
        <v>#VALUE!</v>
      </c>
      <c r="U128" s="290" t="str">
        <f t="shared" si="18"/>
        <v/>
      </c>
      <c r="V128" s="151" t="str">
        <f>IF(ISERROR($N128&amp;$T128)," ",$N128&amp;$T128)</f>
        <v xml:space="preserve"> </v>
      </c>
      <c r="W128" s="152" t="e">
        <f>IF(#REF!="Y",1,0)</f>
        <v>#REF!</v>
      </c>
      <c r="X128" s="147"/>
      <c r="Y128" s="147"/>
      <c r="Z128" s="147"/>
      <c r="AA128" s="147"/>
      <c r="AB128" s="147"/>
      <c r="AC128" s="147"/>
      <c r="AD128" s="148"/>
      <c r="AE128" s="148"/>
      <c r="AF128" s="148"/>
      <c r="AG128" s="147"/>
      <c r="AH128" s="147"/>
      <c r="AI128" s="147"/>
      <c r="AJ128" s="147"/>
      <c r="AK128" s="147"/>
      <c r="AL128" s="147"/>
      <c r="AM128" s="147"/>
      <c r="AN128" s="196">
        <f t="shared" si="21"/>
        <v>0</v>
      </c>
      <c r="AO128" s="196">
        <f t="shared" si="13"/>
        <v>0</v>
      </c>
      <c r="AP128" s="205"/>
      <c r="AQ128" s="115">
        <f>IF(AND($H128="",$I128="",$L128=""),Key!$G$9,Key!$G$8)</f>
        <v>0</v>
      </c>
      <c r="AR128" s="111">
        <f>$AN128*Key!$G$12</f>
        <v>0</v>
      </c>
      <c r="AS128" s="190"/>
      <c r="AT128" s="190"/>
      <c r="AU128" s="192">
        <f t="shared" si="14"/>
        <v>0</v>
      </c>
      <c r="AV128" s="175">
        <f t="shared" si="15"/>
        <v>0</v>
      </c>
      <c r="AW128" s="204">
        <f>AP128*Key!$G$5</f>
        <v>0</v>
      </c>
      <c r="AX128" s="150"/>
      <c r="AY128" s="176">
        <f t="shared" si="16"/>
        <v>0</v>
      </c>
    </row>
    <row r="129" spans="1:51" ht="15" customHeight="1" thickBot="1">
      <c r="A129" s="22">
        <v>105</v>
      </c>
      <c r="B129" s="84">
        <f t="shared" si="20"/>
        <v>0</v>
      </c>
      <c r="C129" s="213"/>
      <c r="D129" s="214"/>
      <c r="E129" s="214"/>
      <c r="F129" s="214"/>
      <c r="G129" s="215"/>
      <c r="H129" s="149"/>
      <c r="I129" s="142"/>
      <c r="J129" s="212" t="str">
        <f t="shared" si="17"/>
        <v xml:space="preserve"> </v>
      </c>
      <c r="K129" s="212"/>
      <c r="L129" s="149"/>
      <c r="M129" s="149"/>
      <c r="N129" s="150"/>
      <c r="O129" s="150"/>
      <c r="P129" s="150"/>
      <c r="Q129" s="150"/>
      <c r="R129" s="156" t="str">
        <f t="shared" si="19"/>
        <v>//</v>
      </c>
      <c r="S129" s="27" t="e">
        <f>DATEDIF($R129,Key!$G$2,"Y")</f>
        <v>#VALUE!</v>
      </c>
      <c r="T129" s="156" t="e">
        <f>VLOOKUP($S129,Key!$C$2:$D$125,2,FALSE)</f>
        <v>#VALUE!</v>
      </c>
      <c r="U129" s="290" t="str">
        <f t="shared" si="18"/>
        <v/>
      </c>
      <c r="V129" s="151" t="str">
        <f>IF(ISERROR($N129&amp;$T129)," ",$N129&amp;$T129)</f>
        <v xml:space="preserve"> </v>
      </c>
      <c r="W129" s="155" t="e">
        <f>IF(#REF!="Y",1,0)</f>
        <v>#REF!</v>
      </c>
      <c r="X129" s="147"/>
      <c r="Y129" s="147"/>
      <c r="Z129" s="147"/>
      <c r="AA129" s="147"/>
      <c r="AB129" s="147"/>
      <c r="AC129" s="147"/>
      <c r="AD129" s="148"/>
      <c r="AE129" s="148"/>
      <c r="AF129" s="148"/>
      <c r="AG129" s="147"/>
      <c r="AH129" s="147"/>
      <c r="AI129" s="147"/>
      <c r="AJ129" s="147"/>
      <c r="AK129" s="147"/>
      <c r="AL129" s="147"/>
      <c r="AM129" s="147"/>
      <c r="AN129" s="196">
        <f t="shared" si="21"/>
        <v>0</v>
      </c>
      <c r="AO129" s="196">
        <f t="shared" si="13"/>
        <v>0</v>
      </c>
      <c r="AP129" s="205"/>
      <c r="AQ129" s="115">
        <f>IF(AND($H129="",$I129="",$L129=""),Key!$G$9,Key!$G$8)</f>
        <v>0</v>
      </c>
      <c r="AR129" s="111">
        <f>$AN129*Key!$G$12</f>
        <v>0</v>
      </c>
      <c r="AS129" s="190"/>
      <c r="AT129" s="190"/>
      <c r="AU129" s="192">
        <f t="shared" si="14"/>
        <v>0</v>
      </c>
      <c r="AV129" s="175">
        <f t="shared" si="15"/>
        <v>0</v>
      </c>
      <c r="AW129" s="204">
        <f>AP129*Key!$G$5</f>
        <v>0</v>
      </c>
      <c r="AX129" s="150"/>
      <c r="AY129" s="176">
        <f t="shared" si="16"/>
        <v>0</v>
      </c>
    </row>
    <row r="130" spans="1:51" ht="15" customHeight="1" thickBot="1">
      <c r="A130" s="22">
        <v>106</v>
      </c>
      <c r="B130" s="84">
        <f t="shared" si="20"/>
        <v>0</v>
      </c>
      <c r="C130" s="213"/>
      <c r="D130" s="214"/>
      <c r="E130" s="214"/>
      <c r="F130" s="214"/>
      <c r="G130" s="215"/>
      <c r="H130" s="149"/>
      <c r="I130" s="142"/>
      <c r="J130" s="212" t="str">
        <f t="shared" si="17"/>
        <v xml:space="preserve"> </v>
      </c>
      <c r="K130" s="212"/>
      <c r="L130" s="149"/>
      <c r="M130" s="149"/>
      <c r="N130" s="150"/>
      <c r="O130" s="150"/>
      <c r="P130" s="150"/>
      <c r="Q130" s="150"/>
      <c r="R130" s="156" t="str">
        <f t="shared" si="19"/>
        <v>//</v>
      </c>
      <c r="S130" s="27" t="e">
        <f>DATEDIF($R130,Key!$G$2,"Y")</f>
        <v>#VALUE!</v>
      </c>
      <c r="T130" s="156" t="e">
        <f>VLOOKUP($S130,Key!$C$2:$D$125,2,FALSE)</f>
        <v>#VALUE!</v>
      </c>
      <c r="U130" s="290" t="str">
        <f t="shared" si="18"/>
        <v/>
      </c>
      <c r="V130" s="151" t="str">
        <f>IF(ISERROR($N130&amp;$T130)," ",$N130&amp;$T130)</f>
        <v xml:space="preserve"> </v>
      </c>
      <c r="W130" s="152" t="e">
        <f>IF(#REF!="Y",1,0)</f>
        <v>#REF!</v>
      </c>
      <c r="X130" s="147"/>
      <c r="Y130" s="147"/>
      <c r="Z130" s="147"/>
      <c r="AA130" s="147"/>
      <c r="AB130" s="147"/>
      <c r="AC130" s="147"/>
      <c r="AD130" s="148"/>
      <c r="AE130" s="148"/>
      <c r="AF130" s="148"/>
      <c r="AG130" s="147"/>
      <c r="AH130" s="147"/>
      <c r="AI130" s="147"/>
      <c r="AJ130" s="147"/>
      <c r="AK130" s="147"/>
      <c r="AL130" s="147"/>
      <c r="AM130" s="147"/>
      <c r="AN130" s="196">
        <f t="shared" si="21"/>
        <v>0</v>
      </c>
      <c r="AO130" s="196">
        <f t="shared" si="13"/>
        <v>0</v>
      </c>
      <c r="AP130" s="205"/>
      <c r="AQ130" s="115">
        <f>IF(AND($H130="",$I130="",$L130=""),Key!$G$9,Key!$G$8)</f>
        <v>0</v>
      </c>
      <c r="AR130" s="111">
        <f>$AN130*Key!$G$12</f>
        <v>0</v>
      </c>
      <c r="AS130" s="190"/>
      <c r="AT130" s="190"/>
      <c r="AU130" s="192">
        <f t="shared" si="14"/>
        <v>0</v>
      </c>
      <c r="AV130" s="175">
        <f t="shared" si="15"/>
        <v>0</v>
      </c>
      <c r="AW130" s="204">
        <f>AP130*Key!$G$5</f>
        <v>0</v>
      </c>
      <c r="AX130" s="150"/>
      <c r="AY130" s="176">
        <f t="shared" si="16"/>
        <v>0</v>
      </c>
    </row>
    <row r="131" spans="1:51" ht="15" customHeight="1" thickBot="1">
      <c r="A131" s="22">
        <v>107</v>
      </c>
      <c r="B131" s="84">
        <f t="shared" si="20"/>
        <v>0</v>
      </c>
      <c r="C131" s="213"/>
      <c r="D131" s="214"/>
      <c r="E131" s="214"/>
      <c r="F131" s="214"/>
      <c r="G131" s="215"/>
      <c r="H131" s="149"/>
      <c r="I131" s="142"/>
      <c r="J131" s="212" t="str">
        <f t="shared" si="17"/>
        <v xml:space="preserve"> </v>
      </c>
      <c r="K131" s="212"/>
      <c r="L131" s="149"/>
      <c r="M131" s="149"/>
      <c r="N131" s="150"/>
      <c r="O131" s="150"/>
      <c r="P131" s="150"/>
      <c r="Q131" s="150"/>
      <c r="R131" s="156" t="str">
        <f t="shared" si="19"/>
        <v>//</v>
      </c>
      <c r="S131" s="27" t="e">
        <f>DATEDIF($R131,Key!$G$2,"Y")</f>
        <v>#VALUE!</v>
      </c>
      <c r="T131" s="156" t="e">
        <f>VLOOKUP($S131,Key!$C$2:$D$125,2,FALSE)</f>
        <v>#VALUE!</v>
      </c>
      <c r="U131" s="290" t="str">
        <f t="shared" si="18"/>
        <v/>
      </c>
      <c r="V131" s="151" t="str">
        <f>IF(ISERROR($N131&amp;$T131)," ",$N131&amp;$T131)</f>
        <v xml:space="preserve"> </v>
      </c>
      <c r="W131" s="155" t="e">
        <f>IF(#REF!="Y",1,0)</f>
        <v>#REF!</v>
      </c>
      <c r="X131" s="147"/>
      <c r="Y131" s="147"/>
      <c r="Z131" s="147"/>
      <c r="AA131" s="147"/>
      <c r="AB131" s="147"/>
      <c r="AC131" s="147"/>
      <c r="AD131" s="148"/>
      <c r="AE131" s="148"/>
      <c r="AF131" s="148"/>
      <c r="AG131" s="147"/>
      <c r="AH131" s="147"/>
      <c r="AI131" s="147"/>
      <c r="AJ131" s="147"/>
      <c r="AK131" s="147"/>
      <c r="AL131" s="147"/>
      <c r="AM131" s="147"/>
      <c r="AN131" s="196">
        <f t="shared" si="21"/>
        <v>0</v>
      </c>
      <c r="AO131" s="196">
        <f t="shared" si="13"/>
        <v>0</v>
      </c>
      <c r="AP131" s="205"/>
      <c r="AQ131" s="115">
        <f>IF(AND($H131="",$I131="",$L131=""),Key!$G$9,Key!$G$8)</f>
        <v>0</v>
      </c>
      <c r="AR131" s="111">
        <f>$AN131*Key!$G$12</f>
        <v>0</v>
      </c>
      <c r="AS131" s="190"/>
      <c r="AT131" s="190"/>
      <c r="AU131" s="192">
        <f t="shared" si="14"/>
        <v>0</v>
      </c>
      <c r="AV131" s="175">
        <f t="shared" si="15"/>
        <v>0</v>
      </c>
      <c r="AW131" s="204">
        <f>AP131*Key!$G$5</f>
        <v>0</v>
      </c>
      <c r="AX131" s="150"/>
      <c r="AY131" s="176">
        <f t="shared" si="16"/>
        <v>0</v>
      </c>
    </row>
    <row r="132" spans="1:51" ht="15" customHeight="1" thickBot="1">
      <c r="A132" s="22">
        <v>108</v>
      </c>
      <c r="B132" s="84">
        <f t="shared" si="20"/>
        <v>0</v>
      </c>
      <c r="C132" s="213"/>
      <c r="D132" s="214"/>
      <c r="E132" s="214"/>
      <c r="F132" s="214"/>
      <c r="G132" s="215"/>
      <c r="H132" s="149"/>
      <c r="I132" s="142"/>
      <c r="J132" s="212" t="str">
        <f t="shared" si="17"/>
        <v xml:space="preserve"> </v>
      </c>
      <c r="K132" s="212"/>
      <c r="L132" s="149"/>
      <c r="M132" s="149"/>
      <c r="N132" s="150"/>
      <c r="O132" s="150"/>
      <c r="P132" s="150"/>
      <c r="Q132" s="150"/>
      <c r="R132" s="156" t="str">
        <f t="shared" si="19"/>
        <v>//</v>
      </c>
      <c r="S132" s="27" t="e">
        <f>DATEDIF($R132,Key!$G$2,"Y")</f>
        <v>#VALUE!</v>
      </c>
      <c r="T132" s="156" t="e">
        <f>VLOOKUP($S132,Key!$C$2:$D$125,2,FALSE)</f>
        <v>#VALUE!</v>
      </c>
      <c r="U132" s="290" t="str">
        <f t="shared" si="18"/>
        <v/>
      </c>
      <c r="V132" s="151" t="str">
        <f>IF(ISERROR($N132&amp;$T132)," ",$N132&amp;$T132)</f>
        <v xml:space="preserve"> </v>
      </c>
      <c r="W132" s="152" t="e">
        <f>IF(#REF!="Y",1,0)</f>
        <v>#REF!</v>
      </c>
      <c r="X132" s="147"/>
      <c r="Y132" s="147"/>
      <c r="Z132" s="147"/>
      <c r="AA132" s="147"/>
      <c r="AB132" s="147"/>
      <c r="AC132" s="147"/>
      <c r="AD132" s="148"/>
      <c r="AE132" s="148"/>
      <c r="AF132" s="148"/>
      <c r="AG132" s="147"/>
      <c r="AH132" s="147"/>
      <c r="AI132" s="147"/>
      <c r="AJ132" s="147"/>
      <c r="AK132" s="147"/>
      <c r="AL132" s="147"/>
      <c r="AM132" s="147"/>
      <c r="AN132" s="196">
        <f t="shared" si="21"/>
        <v>0</v>
      </c>
      <c r="AO132" s="196">
        <f t="shared" si="13"/>
        <v>0</v>
      </c>
      <c r="AP132" s="205"/>
      <c r="AQ132" s="115">
        <f>IF(AND($H132="",$I132="",$L132=""),Key!$G$9,Key!$G$8)</f>
        <v>0</v>
      </c>
      <c r="AR132" s="111">
        <f>$AN132*Key!$G$12</f>
        <v>0</v>
      </c>
      <c r="AS132" s="190"/>
      <c r="AT132" s="190"/>
      <c r="AU132" s="192">
        <f t="shared" si="14"/>
        <v>0</v>
      </c>
      <c r="AV132" s="175">
        <f t="shared" si="15"/>
        <v>0</v>
      </c>
      <c r="AW132" s="204">
        <f>AP132*Key!$G$5</f>
        <v>0</v>
      </c>
      <c r="AX132" s="150"/>
      <c r="AY132" s="176">
        <f t="shared" si="16"/>
        <v>0</v>
      </c>
    </row>
    <row r="133" spans="1:51" ht="15" customHeight="1" thickBot="1">
      <c r="A133" s="22">
        <v>109</v>
      </c>
      <c r="B133" s="84">
        <f t="shared" si="20"/>
        <v>0</v>
      </c>
      <c r="C133" s="213"/>
      <c r="D133" s="214"/>
      <c r="E133" s="214"/>
      <c r="F133" s="214"/>
      <c r="G133" s="215"/>
      <c r="H133" s="149"/>
      <c r="I133" s="142"/>
      <c r="J133" s="212" t="str">
        <f t="shared" si="17"/>
        <v xml:space="preserve"> </v>
      </c>
      <c r="K133" s="212"/>
      <c r="L133" s="149"/>
      <c r="M133" s="149"/>
      <c r="N133" s="150"/>
      <c r="O133" s="150"/>
      <c r="P133" s="150"/>
      <c r="Q133" s="150"/>
      <c r="R133" s="156" t="str">
        <f t="shared" si="19"/>
        <v>//</v>
      </c>
      <c r="S133" s="27" t="e">
        <f>DATEDIF($R133,Key!$G$2,"Y")</f>
        <v>#VALUE!</v>
      </c>
      <c r="T133" s="156" t="e">
        <f>VLOOKUP($S133,Key!$C$2:$D$125,2,FALSE)</f>
        <v>#VALUE!</v>
      </c>
      <c r="U133" s="290" t="str">
        <f t="shared" si="18"/>
        <v/>
      </c>
      <c r="V133" s="151" t="str">
        <f>IF(ISERROR($N133&amp;$T133)," ",$N133&amp;$T133)</f>
        <v xml:space="preserve"> </v>
      </c>
      <c r="W133" s="155" t="e">
        <f>IF(#REF!="Y",1,0)</f>
        <v>#REF!</v>
      </c>
      <c r="X133" s="147"/>
      <c r="Y133" s="147"/>
      <c r="Z133" s="147"/>
      <c r="AA133" s="147"/>
      <c r="AB133" s="147"/>
      <c r="AC133" s="147"/>
      <c r="AD133" s="148"/>
      <c r="AE133" s="148"/>
      <c r="AF133" s="148"/>
      <c r="AG133" s="147"/>
      <c r="AH133" s="147"/>
      <c r="AI133" s="147"/>
      <c r="AJ133" s="147"/>
      <c r="AK133" s="147"/>
      <c r="AL133" s="147"/>
      <c r="AM133" s="147"/>
      <c r="AN133" s="196">
        <f t="shared" si="21"/>
        <v>0</v>
      </c>
      <c r="AO133" s="196">
        <f t="shared" si="13"/>
        <v>0</v>
      </c>
      <c r="AP133" s="205"/>
      <c r="AQ133" s="115">
        <f>IF(AND($H133="",$I133="",$L133=""),Key!$G$9,Key!$G$8)</f>
        <v>0</v>
      </c>
      <c r="AR133" s="111">
        <f>$AN133*Key!$G$12</f>
        <v>0</v>
      </c>
      <c r="AS133" s="190"/>
      <c r="AT133" s="190"/>
      <c r="AU133" s="192">
        <f t="shared" si="14"/>
        <v>0</v>
      </c>
      <c r="AV133" s="175">
        <f t="shared" si="15"/>
        <v>0</v>
      </c>
      <c r="AW133" s="204">
        <f>AP133*Key!$G$5</f>
        <v>0</v>
      </c>
      <c r="AX133" s="150"/>
      <c r="AY133" s="176">
        <f t="shared" si="16"/>
        <v>0</v>
      </c>
    </row>
    <row r="134" spans="1:51" ht="15" customHeight="1" thickBot="1">
      <c r="A134" s="22">
        <v>110</v>
      </c>
      <c r="B134" s="84">
        <f t="shared" si="20"/>
        <v>0</v>
      </c>
      <c r="C134" s="213"/>
      <c r="D134" s="214"/>
      <c r="E134" s="214"/>
      <c r="F134" s="214"/>
      <c r="G134" s="215"/>
      <c r="H134" s="149"/>
      <c r="I134" s="142"/>
      <c r="J134" s="212" t="str">
        <f t="shared" si="17"/>
        <v xml:space="preserve"> </v>
      </c>
      <c r="K134" s="212"/>
      <c r="L134" s="149"/>
      <c r="M134" s="149"/>
      <c r="N134" s="150"/>
      <c r="O134" s="150"/>
      <c r="P134" s="150"/>
      <c r="Q134" s="150"/>
      <c r="R134" s="156" t="str">
        <f t="shared" si="19"/>
        <v>//</v>
      </c>
      <c r="S134" s="27" t="e">
        <f>DATEDIF($R134,Key!$G$2,"Y")</f>
        <v>#VALUE!</v>
      </c>
      <c r="T134" s="156" t="e">
        <f>VLOOKUP($S134,Key!$C$2:$D$125,2,FALSE)</f>
        <v>#VALUE!</v>
      </c>
      <c r="U134" s="290" t="str">
        <f t="shared" si="18"/>
        <v/>
      </c>
      <c r="V134" s="151" t="str">
        <f>IF(ISERROR($N134&amp;$T134)," ",$N134&amp;$T134)</f>
        <v xml:space="preserve"> </v>
      </c>
      <c r="W134" s="152" t="e">
        <f>IF(#REF!="Y",1,0)</f>
        <v>#REF!</v>
      </c>
      <c r="X134" s="147"/>
      <c r="Y134" s="147"/>
      <c r="Z134" s="147"/>
      <c r="AA134" s="147"/>
      <c r="AB134" s="147"/>
      <c r="AC134" s="147"/>
      <c r="AD134" s="148"/>
      <c r="AE134" s="148"/>
      <c r="AF134" s="148"/>
      <c r="AG134" s="147"/>
      <c r="AH134" s="147"/>
      <c r="AI134" s="147"/>
      <c r="AJ134" s="147"/>
      <c r="AK134" s="147"/>
      <c r="AL134" s="147"/>
      <c r="AM134" s="147"/>
      <c r="AN134" s="196">
        <f t="shared" si="21"/>
        <v>0</v>
      </c>
      <c r="AO134" s="196">
        <f t="shared" si="13"/>
        <v>0</v>
      </c>
      <c r="AP134" s="205"/>
      <c r="AQ134" s="115">
        <f>IF(AND($H134="",$I134="",$L134=""),Key!$G$9,Key!$G$8)</f>
        <v>0</v>
      </c>
      <c r="AR134" s="111">
        <f>$AN134*Key!$G$12</f>
        <v>0</v>
      </c>
      <c r="AS134" s="190"/>
      <c r="AT134" s="190"/>
      <c r="AU134" s="192">
        <f t="shared" si="14"/>
        <v>0</v>
      </c>
      <c r="AV134" s="175">
        <f t="shared" si="15"/>
        <v>0</v>
      </c>
      <c r="AW134" s="204">
        <f>AP134*Key!$G$5</f>
        <v>0</v>
      </c>
      <c r="AX134" s="150"/>
      <c r="AY134" s="176">
        <f t="shared" si="16"/>
        <v>0</v>
      </c>
    </row>
    <row r="135" spans="1:51" ht="15" customHeight="1" thickBot="1">
      <c r="A135" s="22">
        <v>111</v>
      </c>
      <c r="B135" s="84">
        <f t="shared" si="20"/>
        <v>0</v>
      </c>
      <c r="C135" s="213"/>
      <c r="D135" s="214"/>
      <c r="E135" s="214"/>
      <c r="F135" s="214"/>
      <c r="G135" s="215"/>
      <c r="H135" s="149"/>
      <c r="I135" s="142"/>
      <c r="J135" s="212" t="str">
        <f t="shared" si="17"/>
        <v xml:space="preserve"> </v>
      </c>
      <c r="K135" s="212"/>
      <c r="L135" s="149"/>
      <c r="M135" s="149"/>
      <c r="N135" s="150"/>
      <c r="O135" s="150"/>
      <c r="P135" s="150"/>
      <c r="Q135" s="150"/>
      <c r="R135" s="156" t="str">
        <f t="shared" si="19"/>
        <v>//</v>
      </c>
      <c r="S135" s="27" t="e">
        <f>DATEDIF($R135,Key!$G$2,"Y")</f>
        <v>#VALUE!</v>
      </c>
      <c r="T135" s="156" t="e">
        <f>VLOOKUP($S135,Key!$C$2:$D$125,2,FALSE)</f>
        <v>#VALUE!</v>
      </c>
      <c r="U135" s="290" t="str">
        <f t="shared" si="18"/>
        <v/>
      </c>
      <c r="V135" s="151" t="str">
        <f>IF(ISERROR($N135&amp;$T135)," ",$N135&amp;$T135)</f>
        <v xml:space="preserve"> </v>
      </c>
      <c r="W135" s="155" t="e">
        <f>IF(#REF!="Y",1,0)</f>
        <v>#REF!</v>
      </c>
      <c r="X135" s="147"/>
      <c r="Y135" s="147"/>
      <c r="Z135" s="147"/>
      <c r="AA135" s="147"/>
      <c r="AB135" s="147"/>
      <c r="AC135" s="147"/>
      <c r="AD135" s="148"/>
      <c r="AE135" s="148"/>
      <c r="AF135" s="148"/>
      <c r="AG135" s="147"/>
      <c r="AH135" s="147"/>
      <c r="AI135" s="147"/>
      <c r="AJ135" s="147"/>
      <c r="AK135" s="147"/>
      <c r="AL135" s="147"/>
      <c r="AM135" s="147"/>
      <c r="AN135" s="196">
        <f t="shared" si="21"/>
        <v>0</v>
      </c>
      <c r="AO135" s="196">
        <f t="shared" si="13"/>
        <v>0</v>
      </c>
      <c r="AP135" s="205"/>
      <c r="AQ135" s="115">
        <f>IF(AND($H135="",$I135="",$L135=""),Key!$G$9,Key!$G$8)</f>
        <v>0</v>
      </c>
      <c r="AR135" s="111">
        <f>$AN135*Key!$G$12</f>
        <v>0</v>
      </c>
      <c r="AS135" s="190"/>
      <c r="AT135" s="190"/>
      <c r="AU135" s="192">
        <f t="shared" si="14"/>
        <v>0</v>
      </c>
      <c r="AV135" s="175">
        <f t="shared" si="15"/>
        <v>0</v>
      </c>
      <c r="AW135" s="204">
        <f>AP135*Key!$G$5</f>
        <v>0</v>
      </c>
      <c r="AX135" s="150"/>
      <c r="AY135" s="176">
        <f t="shared" si="16"/>
        <v>0</v>
      </c>
    </row>
    <row r="136" spans="1:51" ht="15" customHeight="1" thickBot="1">
      <c r="A136" s="22">
        <v>112</v>
      </c>
      <c r="B136" s="84">
        <f t="shared" si="20"/>
        <v>0</v>
      </c>
      <c r="C136" s="213"/>
      <c r="D136" s="214"/>
      <c r="E136" s="214"/>
      <c r="F136" s="214"/>
      <c r="G136" s="215"/>
      <c r="H136" s="149"/>
      <c r="I136" s="142"/>
      <c r="J136" s="212" t="str">
        <f t="shared" si="17"/>
        <v xml:space="preserve"> </v>
      </c>
      <c r="K136" s="212"/>
      <c r="L136" s="149"/>
      <c r="M136" s="149"/>
      <c r="N136" s="150"/>
      <c r="O136" s="150"/>
      <c r="P136" s="150"/>
      <c r="Q136" s="150"/>
      <c r="R136" s="156" t="str">
        <f t="shared" si="19"/>
        <v>//</v>
      </c>
      <c r="S136" s="27" t="e">
        <f>DATEDIF($R136,Key!$G$2,"Y")</f>
        <v>#VALUE!</v>
      </c>
      <c r="T136" s="156" t="e">
        <f>VLOOKUP($S136,Key!$C$2:$D$125,2,FALSE)</f>
        <v>#VALUE!</v>
      </c>
      <c r="U136" s="290" t="str">
        <f t="shared" si="18"/>
        <v/>
      </c>
      <c r="V136" s="151" t="str">
        <f>IF(ISERROR($N136&amp;$T136)," ",$N136&amp;$T136)</f>
        <v xml:space="preserve"> </v>
      </c>
      <c r="W136" s="152" t="e">
        <f>IF(#REF!="Y",1,0)</f>
        <v>#REF!</v>
      </c>
      <c r="X136" s="147"/>
      <c r="Y136" s="147"/>
      <c r="Z136" s="147"/>
      <c r="AA136" s="147"/>
      <c r="AB136" s="147"/>
      <c r="AC136" s="147"/>
      <c r="AD136" s="148"/>
      <c r="AE136" s="148"/>
      <c r="AF136" s="148"/>
      <c r="AG136" s="147"/>
      <c r="AH136" s="147"/>
      <c r="AI136" s="147"/>
      <c r="AJ136" s="147"/>
      <c r="AK136" s="147"/>
      <c r="AL136" s="147"/>
      <c r="AM136" s="147"/>
      <c r="AN136" s="196">
        <f t="shared" si="21"/>
        <v>0</v>
      </c>
      <c r="AO136" s="196">
        <f t="shared" si="13"/>
        <v>0</v>
      </c>
      <c r="AP136" s="205"/>
      <c r="AQ136" s="115">
        <f>IF(AND($H136="",$I136="",$L136=""),Key!$G$9,Key!$G$8)</f>
        <v>0</v>
      </c>
      <c r="AR136" s="111">
        <f>$AN136*Key!$G$12</f>
        <v>0</v>
      </c>
      <c r="AS136" s="190"/>
      <c r="AT136" s="190"/>
      <c r="AU136" s="192">
        <f t="shared" si="14"/>
        <v>0</v>
      </c>
      <c r="AV136" s="175">
        <f t="shared" si="15"/>
        <v>0</v>
      </c>
      <c r="AW136" s="204">
        <f>AP136*Key!$G$5</f>
        <v>0</v>
      </c>
      <c r="AX136" s="150"/>
      <c r="AY136" s="176">
        <f t="shared" si="16"/>
        <v>0</v>
      </c>
    </row>
    <row r="137" spans="1:51" ht="15" customHeight="1" thickBot="1">
      <c r="A137" s="22">
        <v>113</v>
      </c>
      <c r="B137" s="84">
        <f t="shared" si="20"/>
        <v>0</v>
      </c>
      <c r="C137" s="213"/>
      <c r="D137" s="214"/>
      <c r="E137" s="214"/>
      <c r="F137" s="214"/>
      <c r="G137" s="215"/>
      <c r="H137" s="149"/>
      <c r="I137" s="142"/>
      <c r="J137" s="212" t="str">
        <f t="shared" si="17"/>
        <v xml:space="preserve"> </v>
      </c>
      <c r="K137" s="212"/>
      <c r="L137" s="149"/>
      <c r="M137" s="149"/>
      <c r="N137" s="150"/>
      <c r="O137" s="150"/>
      <c r="P137" s="150"/>
      <c r="Q137" s="150"/>
      <c r="R137" s="156" t="str">
        <f t="shared" si="19"/>
        <v>//</v>
      </c>
      <c r="S137" s="27" t="e">
        <f>DATEDIF($R137,Key!$G$2,"Y")</f>
        <v>#VALUE!</v>
      </c>
      <c r="T137" s="156" t="e">
        <f>VLOOKUP($S137,Key!$C$2:$D$125,2,FALSE)</f>
        <v>#VALUE!</v>
      </c>
      <c r="U137" s="290" t="str">
        <f t="shared" si="18"/>
        <v/>
      </c>
      <c r="V137" s="151" t="str">
        <f>IF(ISERROR($N137&amp;$T137)," ",$N137&amp;$T137)</f>
        <v xml:space="preserve"> </v>
      </c>
      <c r="W137" s="155" t="e">
        <f>IF(#REF!="Y",1,0)</f>
        <v>#REF!</v>
      </c>
      <c r="X137" s="147"/>
      <c r="Y137" s="147"/>
      <c r="Z137" s="147"/>
      <c r="AA137" s="147"/>
      <c r="AB137" s="147"/>
      <c r="AC137" s="147"/>
      <c r="AD137" s="148"/>
      <c r="AE137" s="148"/>
      <c r="AF137" s="148"/>
      <c r="AG137" s="147"/>
      <c r="AH137" s="147"/>
      <c r="AI137" s="147"/>
      <c r="AJ137" s="147"/>
      <c r="AK137" s="147"/>
      <c r="AL137" s="147"/>
      <c r="AM137" s="147"/>
      <c r="AN137" s="196">
        <f t="shared" si="21"/>
        <v>0</v>
      </c>
      <c r="AO137" s="196">
        <f t="shared" si="13"/>
        <v>0</v>
      </c>
      <c r="AP137" s="205"/>
      <c r="AQ137" s="115">
        <f>IF(AND($H137="",$I137="",$L137=""),Key!$G$9,Key!$G$8)</f>
        <v>0</v>
      </c>
      <c r="AR137" s="111">
        <f>$AN137*Key!$G$12</f>
        <v>0</v>
      </c>
      <c r="AS137" s="190"/>
      <c r="AT137" s="190"/>
      <c r="AU137" s="192">
        <f t="shared" si="14"/>
        <v>0</v>
      </c>
      <c r="AV137" s="175">
        <f t="shared" si="15"/>
        <v>0</v>
      </c>
      <c r="AW137" s="204">
        <f>AP137*Key!$G$5</f>
        <v>0</v>
      </c>
      <c r="AX137" s="150"/>
      <c r="AY137" s="176">
        <f t="shared" si="16"/>
        <v>0</v>
      </c>
    </row>
    <row r="138" spans="1:51" ht="15" customHeight="1" thickBot="1">
      <c r="A138" s="22">
        <v>114</v>
      </c>
      <c r="B138" s="84">
        <f t="shared" si="20"/>
        <v>0</v>
      </c>
      <c r="C138" s="213"/>
      <c r="D138" s="214"/>
      <c r="E138" s="214"/>
      <c r="F138" s="214"/>
      <c r="G138" s="215"/>
      <c r="H138" s="149"/>
      <c r="I138" s="142"/>
      <c r="J138" s="212" t="str">
        <f t="shared" si="17"/>
        <v xml:space="preserve"> </v>
      </c>
      <c r="K138" s="212"/>
      <c r="L138" s="149"/>
      <c r="M138" s="149"/>
      <c r="N138" s="150"/>
      <c r="O138" s="150"/>
      <c r="P138" s="150"/>
      <c r="Q138" s="150"/>
      <c r="R138" s="156" t="str">
        <f t="shared" si="19"/>
        <v>//</v>
      </c>
      <c r="S138" s="27" t="e">
        <f>DATEDIF($R138,Key!$G$2,"Y")</f>
        <v>#VALUE!</v>
      </c>
      <c r="T138" s="156" t="e">
        <f>VLOOKUP($S138,Key!$C$2:$D$125,2,FALSE)</f>
        <v>#VALUE!</v>
      </c>
      <c r="U138" s="290" t="str">
        <f t="shared" si="18"/>
        <v/>
      </c>
      <c r="V138" s="151" t="str">
        <f>IF(ISERROR($N138&amp;$T138)," ",$N138&amp;$T138)</f>
        <v xml:space="preserve"> </v>
      </c>
      <c r="W138" s="152" t="e">
        <f>IF(#REF!="Y",1,0)</f>
        <v>#REF!</v>
      </c>
      <c r="X138" s="147"/>
      <c r="Y138" s="147"/>
      <c r="Z138" s="147"/>
      <c r="AA138" s="147"/>
      <c r="AB138" s="147"/>
      <c r="AC138" s="147"/>
      <c r="AD138" s="148"/>
      <c r="AE138" s="148"/>
      <c r="AF138" s="148"/>
      <c r="AG138" s="147"/>
      <c r="AH138" s="147"/>
      <c r="AI138" s="147"/>
      <c r="AJ138" s="147"/>
      <c r="AK138" s="147"/>
      <c r="AL138" s="147"/>
      <c r="AM138" s="147"/>
      <c r="AN138" s="196">
        <f t="shared" si="21"/>
        <v>0</v>
      </c>
      <c r="AO138" s="196">
        <f t="shared" si="13"/>
        <v>0</v>
      </c>
      <c r="AP138" s="205"/>
      <c r="AQ138" s="115">
        <f>IF(AND($H138="",$I138="",$L138=""),Key!$G$9,Key!$G$8)</f>
        <v>0</v>
      </c>
      <c r="AR138" s="111">
        <f>$AN138*Key!$G$12</f>
        <v>0</v>
      </c>
      <c r="AS138" s="190"/>
      <c r="AT138" s="190"/>
      <c r="AU138" s="192">
        <f t="shared" si="14"/>
        <v>0</v>
      </c>
      <c r="AV138" s="175">
        <f t="shared" si="15"/>
        <v>0</v>
      </c>
      <c r="AW138" s="204">
        <f>AP138*Key!$G$5</f>
        <v>0</v>
      </c>
      <c r="AX138" s="150"/>
      <c r="AY138" s="176">
        <f t="shared" si="16"/>
        <v>0</v>
      </c>
    </row>
    <row r="139" spans="1:51" ht="15" customHeight="1" thickBot="1">
      <c r="A139" s="22">
        <v>115</v>
      </c>
      <c r="B139" s="84">
        <f t="shared" si="20"/>
        <v>0</v>
      </c>
      <c r="C139" s="213"/>
      <c r="D139" s="214"/>
      <c r="E139" s="214"/>
      <c r="F139" s="214"/>
      <c r="G139" s="215"/>
      <c r="H139" s="149"/>
      <c r="I139" s="142"/>
      <c r="J139" s="212" t="str">
        <f t="shared" si="17"/>
        <v xml:space="preserve"> </v>
      </c>
      <c r="K139" s="212"/>
      <c r="L139" s="149"/>
      <c r="M139" s="149"/>
      <c r="N139" s="150"/>
      <c r="O139" s="150"/>
      <c r="P139" s="150"/>
      <c r="Q139" s="150"/>
      <c r="R139" s="156" t="str">
        <f t="shared" si="19"/>
        <v>//</v>
      </c>
      <c r="S139" s="27" t="e">
        <f>DATEDIF($R139,Key!$G$2,"Y")</f>
        <v>#VALUE!</v>
      </c>
      <c r="T139" s="156" t="e">
        <f>VLOOKUP($S139,Key!$C$2:$D$125,2,FALSE)</f>
        <v>#VALUE!</v>
      </c>
      <c r="U139" s="290" t="str">
        <f t="shared" si="18"/>
        <v/>
      </c>
      <c r="V139" s="151" t="str">
        <f>IF(ISERROR($N139&amp;$T139)," ",$N139&amp;$T139)</f>
        <v xml:space="preserve"> </v>
      </c>
      <c r="W139" s="155" t="e">
        <f>IF(#REF!="Y",1,0)</f>
        <v>#REF!</v>
      </c>
      <c r="X139" s="147"/>
      <c r="Y139" s="147"/>
      <c r="Z139" s="147"/>
      <c r="AA139" s="147"/>
      <c r="AB139" s="147"/>
      <c r="AC139" s="147"/>
      <c r="AD139" s="148"/>
      <c r="AE139" s="148"/>
      <c r="AF139" s="148"/>
      <c r="AG139" s="147"/>
      <c r="AH139" s="147"/>
      <c r="AI139" s="147"/>
      <c r="AJ139" s="147"/>
      <c r="AK139" s="147"/>
      <c r="AL139" s="147"/>
      <c r="AM139" s="147"/>
      <c r="AN139" s="196">
        <f t="shared" si="21"/>
        <v>0</v>
      </c>
      <c r="AO139" s="196">
        <f t="shared" si="13"/>
        <v>0</v>
      </c>
      <c r="AP139" s="205"/>
      <c r="AQ139" s="115">
        <f>IF(AND($H139="",$I139="",$L139=""),Key!$G$9,Key!$G$8)</f>
        <v>0</v>
      </c>
      <c r="AR139" s="111">
        <f>$AN139*Key!$G$12</f>
        <v>0</v>
      </c>
      <c r="AS139" s="190"/>
      <c r="AT139" s="190"/>
      <c r="AU139" s="192">
        <f t="shared" si="14"/>
        <v>0</v>
      </c>
      <c r="AV139" s="175">
        <f t="shared" si="15"/>
        <v>0</v>
      </c>
      <c r="AW139" s="204">
        <f>AP139*Key!$G$5</f>
        <v>0</v>
      </c>
      <c r="AX139" s="150"/>
      <c r="AY139" s="176">
        <f t="shared" si="16"/>
        <v>0</v>
      </c>
    </row>
    <row r="140" spans="1:51" ht="15" customHeight="1" thickBot="1">
      <c r="A140" s="22">
        <v>116</v>
      </c>
      <c r="B140" s="84">
        <f t="shared" si="20"/>
        <v>0</v>
      </c>
      <c r="C140" s="213"/>
      <c r="D140" s="214"/>
      <c r="E140" s="214"/>
      <c r="F140" s="214"/>
      <c r="G140" s="215"/>
      <c r="H140" s="149"/>
      <c r="I140" s="142"/>
      <c r="J140" s="212" t="str">
        <f t="shared" si="17"/>
        <v xml:space="preserve"> </v>
      </c>
      <c r="K140" s="212"/>
      <c r="L140" s="149"/>
      <c r="M140" s="149"/>
      <c r="N140" s="150"/>
      <c r="O140" s="150"/>
      <c r="P140" s="150"/>
      <c r="Q140" s="150"/>
      <c r="R140" s="156" t="str">
        <f t="shared" si="19"/>
        <v>//</v>
      </c>
      <c r="S140" s="27" t="e">
        <f>DATEDIF($R140,Key!$G$2,"Y")</f>
        <v>#VALUE!</v>
      </c>
      <c r="T140" s="156" t="e">
        <f>VLOOKUP($S140,Key!$C$2:$D$125,2,FALSE)</f>
        <v>#VALUE!</v>
      </c>
      <c r="U140" s="290" t="str">
        <f t="shared" si="18"/>
        <v/>
      </c>
      <c r="V140" s="151" t="str">
        <f>IF(ISERROR($N140&amp;$T140)," ",$N140&amp;$T140)</f>
        <v xml:space="preserve"> </v>
      </c>
      <c r="W140" s="152" t="e">
        <f>IF(#REF!="Y",1,0)</f>
        <v>#REF!</v>
      </c>
      <c r="X140" s="147"/>
      <c r="Y140" s="147"/>
      <c r="Z140" s="147"/>
      <c r="AA140" s="147"/>
      <c r="AB140" s="147"/>
      <c r="AC140" s="147"/>
      <c r="AD140" s="148"/>
      <c r="AE140" s="148"/>
      <c r="AF140" s="148"/>
      <c r="AG140" s="147"/>
      <c r="AH140" s="147"/>
      <c r="AI140" s="147"/>
      <c r="AJ140" s="147"/>
      <c r="AK140" s="147"/>
      <c r="AL140" s="147"/>
      <c r="AM140" s="147"/>
      <c r="AN140" s="196">
        <f t="shared" si="21"/>
        <v>0</v>
      </c>
      <c r="AO140" s="196">
        <f t="shared" si="13"/>
        <v>0</v>
      </c>
      <c r="AP140" s="205"/>
      <c r="AQ140" s="115">
        <f>IF(AND($H140="",$I140="",$L140=""),Key!$G$9,Key!$G$8)</f>
        <v>0</v>
      </c>
      <c r="AR140" s="111">
        <f>$AN140*Key!$G$12</f>
        <v>0</v>
      </c>
      <c r="AS140" s="190"/>
      <c r="AT140" s="190"/>
      <c r="AU140" s="192">
        <f t="shared" si="14"/>
        <v>0</v>
      </c>
      <c r="AV140" s="175">
        <f t="shared" si="15"/>
        <v>0</v>
      </c>
      <c r="AW140" s="204">
        <f>AP140*Key!$G$5</f>
        <v>0</v>
      </c>
      <c r="AX140" s="150"/>
      <c r="AY140" s="176">
        <f t="shared" si="16"/>
        <v>0</v>
      </c>
    </row>
    <row r="141" spans="1:51" ht="15" customHeight="1" thickBot="1">
      <c r="A141" s="22">
        <v>117</v>
      </c>
      <c r="B141" s="84">
        <f t="shared" si="20"/>
        <v>0</v>
      </c>
      <c r="C141" s="213"/>
      <c r="D141" s="214"/>
      <c r="E141" s="214"/>
      <c r="F141" s="214"/>
      <c r="G141" s="215"/>
      <c r="H141" s="149"/>
      <c r="I141" s="142"/>
      <c r="J141" s="212" t="str">
        <f t="shared" si="17"/>
        <v xml:space="preserve"> </v>
      </c>
      <c r="K141" s="212"/>
      <c r="L141" s="149"/>
      <c r="M141" s="149"/>
      <c r="N141" s="150"/>
      <c r="O141" s="150"/>
      <c r="P141" s="150"/>
      <c r="Q141" s="150"/>
      <c r="R141" s="156" t="str">
        <f t="shared" si="19"/>
        <v>//</v>
      </c>
      <c r="S141" s="27" t="e">
        <f>DATEDIF($R141,Key!$G$2,"Y")</f>
        <v>#VALUE!</v>
      </c>
      <c r="T141" s="156" t="e">
        <f>VLOOKUP($S141,Key!$C$2:$D$125,2,FALSE)</f>
        <v>#VALUE!</v>
      </c>
      <c r="U141" s="290" t="str">
        <f t="shared" si="18"/>
        <v/>
      </c>
      <c r="V141" s="151" t="str">
        <f>IF(ISERROR($N141&amp;$T141)," ",$N141&amp;$T141)</f>
        <v xml:space="preserve"> </v>
      </c>
      <c r="W141" s="155" t="e">
        <f>IF(#REF!="Y",1,0)</f>
        <v>#REF!</v>
      </c>
      <c r="X141" s="147"/>
      <c r="Y141" s="147"/>
      <c r="Z141" s="147"/>
      <c r="AA141" s="147"/>
      <c r="AB141" s="147"/>
      <c r="AC141" s="147"/>
      <c r="AD141" s="148"/>
      <c r="AE141" s="148"/>
      <c r="AF141" s="148"/>
      <c r="AG141" s="147"/>
      <c r="AH141" s="147"/>
      <c r="AI141" s="147"/>
      <c r="AJ141" s="147"/>
      <c r="AK141" s="147"/>
      <c r="AL141" s="147"/>
      <c r="AM141" s="147"/>
      <c r="AN141" s="196">
        <f t="shared" si="21"/>
        <v>0</v>
      </c>
      <c r="AO141" s="196">
        <f t="shared" si="13"/>
        <v>0</v>
      </c>
      <c r="AP141" s="205"/>
      <c r="AQ141" s="115">
        <f>IF(AND($H141="",$I141="",$L141=""),Key!$G$9,Key!$G$8)</f>
        <v>0</v>
      </c>
      <c r="AR141" s="111">
        <f>$AN141*Key!$G$12</f>
        <v>0</v>
      </c>
      <c r="AS141" s="190"/>
      <c r="AT141" s="190"/>
      <c r="AU141" s="192">
        <f t="shared" si="14"/>
        <v>0</v>
      </c>
      <c r="AV141" s="175">
        <f t="shared" si="15"/>
        <v>0</v>
      </c>
      <c r="AW141" s="204">
        <f>AP141*Key!$G$5</f>
        <v>0</v>
      </c>
      <c r="AX141" s="150"/>
      <c r="AY141" s="176">
        <f t="shared" si="16"/>
        <v>0</v>
      </c>
    </row>
    <row r="142" spans="1:51" ht="15" customHeight="1" thickBot="1">
      <c r="A142" s="22">
        <v>118</v>
      </c>
      <c r="B142" s="84">
        <f t="shared" si="20"/>
        <v>0</v>
      </c>
      <c r="C142" s="213"/>
      <c r="D142" s="214"/>
      <c r="E142" s="214"/>
      <c r="F142" s="214"/>
      <c r="G142" s="215"/>
      <c r="H142" s="149"/>
      <c r="I142" s="142"/>
      <c r="J142" s="212" t="str">
        <f t="shared" si="17"/>
        <v xml:space="preserve"> </v>
      </c>
      <c r="K142" s="212"/>
      <c r="L142" s="149"/>
      <c r="M142" s="149"/>
      <c r="N142" s="150"/>
      <c r="O142" s="150"/>
      <c r="P142" s="150"/>
      <c r="Q142" s="150"/>
      <c r="R142" s="156" t="str">
        <f t="shared" si="19"/>
        <v>//</v>
      </c>
      <c r="S142" s="27" t="e">
        <f>DATEDIF($R142,Key!$G$2,"Y")</f>
        <v>#VALUE!</v>
      </c>
      <c r="T142" s="156" t="e">
        <f>VLOOKUP($S142,Key!$C$2:$D$125,2,FALSE)</f>
        <v>#VALUE!</v>
      </c>
      <c r="U142" s="290" t="str">
        <f t="shared" si="18"/>
        <v/>
      </c>
      <c r="V142" s="151" t="str">
        <f>IF(ISERROR($N142&amp;$T142)," ",$N142&amp;$T142)</f>
        <v xml:space="preserve"> </v>
      </c>
      <c r="W142" s="152" t="e">
        <f>IF(#REF!="Y",1,0)</f>
        <v>#REF!</v>
      </c>
      <c r="X142" s="147"/>
      <c r="Y142" s="147"/>
      <c r="Z142" s="147"/>
      <c r="AA142" s="147"/>
      <c r="AB142" s="147"/>
      <c r="AC142" s="147"/>
      <c r="AD142" s="148"/>
      <c r="AE142" s="148"/>
      <c r="AF142" s="148"/>
      <c r="AG142" s="147"/>
      <c r="AH142" s="147"/>
      <c r="AI142" s="147"/>
      <c r="AJ142" s="147"/>
      <c r="AK142" s="147"/>
      <c r="AL142" s="147"/>
      <c r="AM142" s="147"/>
      <c r="AN142" s="196">
        <f t="shared" si="21"/>
        <v>0</v>
      </c>
      <c r="AO142" s="196">
        <f t="shared" si="13"/>
        <v>0</v>
      </c>
      <c r="AP142" s="205"/>
      <c r="AQ142" s="115">
        <f>IF(AND($H142="",$I142="",$L142=""),Key!$G$9,Key!$G$8)</f>
        <v>0</v>
      </c>
      <c r="AR142" s="111">
        <f>$AN142*Key!$G$12</f>
        <v>0</v>
      </c>
      <c r="AS142" s="190"/>
      <c r="AT142" s="190"/>
      <c r="AU142" s="192">
        <f t="shared" si="14"/>
        <v>0</v>
      </c>
      <c r="AV142" s="175">
        <f t="shared" si="15"/>
        <v>0</v>
      </c>
      <c r="AW142" s="204">
        <f>AP142*Key!$G$5</f>
        <v>0</v>
      </c>
      <c r="AX142" s="150"/>
      <c r="AY142" s="176">
        <f t="shared" si="16"/>
        <v>0</v>
      </c>
    </row>
    <row r="143" spans="1:51" ht="15" customHeight="1" thickBot="1">
      <c r="A143" s="22">
        <v>119</v>
      </c>
      <c r="B143" s="84">
        <f t="shared" si="20"/>
        <v>0</v>
      </c>
      <c r="C143" s="213"/>
      <c r="D143" s="214"/>
      <c r="E143" s="214"/>
      <c r="F143" s="214"/>
      <c r="G143" s="215"/>
      <c r="H143" s="149"/>
      <c r="I143" s="142"/>
      <c r="J143" s="212" t="str">
        <f t="shared" si="17"/>
        <v xml:space="preserve"> </v>
      </c>
      <c r="K143" s="212"/>
      <c r="L143" s="149"/>
      <c r="M143" s="149"/>
      <c r="N143" s="150"/>
      <c r="O143" s="150"/>
      <c r="P143" s="150"/>
      <c r="Q143" s="150"/>
      <c r="R143" s="156" t="str">
        <f t="shared" si="19"/>
        <v>//</v>
      </c>
      <c r="S143" s="27" t="e">
        <f>DATEDIF($R143,Key!$G$2,"Y")</f>
        <v>#VALUE!</v>
      </c>
      <c r="T143" s="156" t="e">
        <f>VLOOKUP($S143,Key!$C$2:$D$125,2,FALSE)</f>
        <v>#VALUE!</v>
      </c>
      <c r="U143" s="290" t="str">
        <f t="shared" si="18"/>
        <v/>
      </c>
      <c r="V143" s="151" t="str">
        <f>IF(ISERROR($N143&amp;$T143)," ",$N143&amp;$T143)</f>
        <v xml:space="preserve"> </v>
      </c>
      <c r="W143" s="155" t="e">
        <f>IF(#REF!="Y",1,0)</f>
        <v>#REF!</v>
      </c>
      <c r="X143" s="147"/>
      <c r="Y143" s="147"/>
      <c r="Z143" s="147"/>
      <c r="AA143" s="147"/>
      <c r="AB143" s="147"/>
      <c r="AC143" s="147"/>
      <c r="AD143" s="148"/>
      <c r="AE143" s="148"/>
      <c r="AF143" s="148"/>
      <c r="AG143" s="147"/>
      <c r="AH143" s="147"/>
      <c r="AI143" s="147"/>
      <c r="AJ143" s="147"/>
      <c r="AK143" s="147"/>
      <c r="AL143" s="147"/>
      <c r="AM143" s="147"/>
      <c r="AN143" s="196">
        <f t="shared" si="21"/>
        <v>0</v>
      </c>
      <c r="AO143" s="196">
        <f t="shared" si="13"/>
        <v>0</v>
      </c>
      <c r="AP143" s="205"/>
      <c r="AQ143" s="115">
        <f>IF(AND($H143="",$I143="",$L143=""),Key!$G$9,Key!$G$8)</f>
        <v>0</v>
      </c>
      <c r="AR143" s="111">
        <f>$AN143*Key!$G$12</f>
        <v>0</v>
      </c>
      <c r="AS143" s="190"/>
      <c r="AT143" s="190"/>
      <c r="AU143" s="192">
        <f t="shared" si="14"/>
        <v>0</v>
      </c>
      <c r="AV143" s="175">
        <f t="shared" si="15"/>
        <v>0</v>
      </c>
      <c r="AW143" s="204">
        <f>AP143*Key!$G$5</f>
        <v>0</v>
      </c>
      <c r="AX143" s="150"/>
      <c r="AY143" s="176">
        <f t="shared" si="16"/>
        <v>0</v>
      </c>
    </row>
    <row r="144" spans="1:51" ht="15" customHeight="1" thickBot="1">
      <c r="A144" s="22">
        <v>120</v>
      </c>
      <c r="B144" s="84">
        <f t="shared" si="20"/>
        <v>0</v>
      </c>
      <c r="C144" s="213"/>
      <c r="D144" s="214"/>
      <c r="E144" s="214"/>
      <c r="F144" s="214"/>
      <c r="G144" s="215"/>
      <c r="H144" s="149"/>
      <c r="I144" s="142"/>
      <c r="J144" s="212" t="str">
        <f t="shared" si="17"/>
        <v xml:space="preserve"> </v>
      </c>
      <c r="K144" s="212"/>
      <c r="L144" s="149"/>
      <c r="M144" s="149"/>
      <c r="N144" s="150"/>
      <c r="O144" s="150"/>
      <c r="P144" s="150"/>
      <c r="Q144" s="150"/>
      <c r="R144" s="156" t="str">
        <f t="shared" si="19"/>
        <v>//</v>
      </c>
      <c r="S144" s="27" t="e">
        <f>DATEDIF($R144,Key!$G$2,"Y")</f>
        <v>#VALUE!</v>
      </c>
      <c r="T144" s="156" t="e">
        <f>VLOOKUP($S144,Key!$C$2:$D$125,2,FALSE)</f>
        <v>#VALUE!</v>
      </c>
      <c r="U144" s="290" t="str">
        <f t="shared" si="18"/>
        <v/>
      </c>
      <c r="V144" s="151" t="str">
        <f>IF(ISERROR($N144&amp;$T144)," ",$N144&amp;$T144)</f>
        <v xml:space="preserve"> </v>
      </c>
      <c r="W144" s="152" t="e">
        <f>IF(#REF!="Y",1,0)</f>
        <v>#REF!</v>
      </c>
      <c r="X144" s="147"/>
      <c r="Y144" s="147"/>
      <c r="Z144" s="147"/>
      <c r="AA144" s="147"/>
      <c r="AB144" s="147"/>
      <c r="AC144" s="147"/>
      <c r="AD144" s="148"/>
      <c r="AE144" s="148"/>
      <c r="AF144" s="148"/>
      <c r="AG144" s="147"/>
      <c r="AH144" s="147"/>
      <c r="AI144" s="147"/>
      <c r="AJ144" s="147"/>
      <c r="AK144" s="147"/>
      <c r="AL144" s="147"/>
      <c r="AM144" s="147"/>
      <c r="AN144" s="196">
        <f t="shared" si="21"/>
        <v>0</v>
      </c>
      <c r="AO144" s="196">
        <f t="shared" si="13"/>
        <v>0</v>
      </c>
      <c r="AP144" s="205"/>
      <c r="AQ144" s="115">
        <f>IF(AND($H144="",$I144="",$L144=""),Key!$G$9,Key!$G$8)</f>
        <v>0</v>
      </c>
      <c r="AR144" s="111">
        <f>$AN144*Key!$G$12</f>
        <v>0</v>
      </c>
      <c r="AS144" s="190"/>
      <c r="AT144" s="190"/>
      <c r="AU144" s="192">
        <f t="shared" si="14"/>
        <v>0</v>
      </c>
      <c r="AV144" s="175">
        <f t="shared" si="15"/>
        <v>0</v>
      </c>
      <c r="AW144" s="204">
        <f>AP144*Key!$G$5</f>
        <v>0</v>
      </c>
      <c r="AX144" s="150"/>
      <c r="AY144" s="176">
        <f t="shared" si="16"/>
        <v>0</v>
      </c>
    </row>
    <row r="145" spans="1:51" ht="15" customHeight="1" thickBot="1">
      <c r="A145" s="22">
        <v>121</v>
      </c>
      <c r="B145" s="84">
        <f t="shared" si="20"/>
        <v>0</v>
      </c>
      <c r="C145" s="213"/>
      <c r="D145" s="214"/>
      <c r="E145" s="214"/>
      <c r="F145" s="214"/>
      <c r="G145" s="215"/>
      <c r="H145" s="149"/>
      <c r="I145" s="142"/>
      <c r="J145" s="212" t="str">
        <f t="shared" si="17"/>
        <v xml:space="preserve"> </v>
      </c>
      <c r="K145" s="212"/>
      <c r="L145" s="149"/>
      <c r="M145" s="149"/>
      <c r="N145" s="150"/>
      <c r="O145" s="150"/>
      <c r="P145" s="150"/>
      <c r="Q145" s="150"/>
      <c r="R145" s="156" t="str">
        <f t="shared" si="19"/>
        <v>//</v>
      </c>
      <c r="S145" s="27" t="e">
        <f>DATEDIF($R145,Key!$G$2,"Y")</f>
        <v>#VALUE!</v>
      </c>
      <c r="T145" s="156" t="e">
        <f>VLOOKUP($S145,Key!$C$2:$D$125,2,FALSE)</f>
        <v>#VALUE!</v>
      </c>
      <c r="U145" s="290" t="str">
        <f t="shared" si="18"/>
        <v/>
      </c>
      <c r="V145" s="151" t="str">
        <f>IF(ISERROR($N145&amp;$T145)," ",$N145&amp;$T145)</f>
        <v xml:space="preserve"> </v>
      </c>
      <c r="W145" s="155" t="e">
        <f>IF(#REF!="Y",1,0)</f>
        <v>#REF!</v>
      </c>
      <c r="X145" s="147"/>
      <c r="Y145" s="147"/>
      <c r="Z145" s="147"/>
      <c r="AA145" s="147"/>
      <c r="AB145" s="147"/>
      <c r="AC145" s="147"/>
      <c r="AD145" s="148"/>
      <c r="AE145" s="148"/>
      <c r="AF145" s="148"/>
      <c r="AG145" s="147"/>
      <c r="AH145" s="147"/>
      <c r="AI145" s="147"/>
      <c r="AJ145" s="147"/>
      <c r="AK145" s="147"/>
      <c r="AL145" s="147"/>
      <c r="AM145" s="147"/>
      <c r="AN145" s="196">
        <f t="shared" si="21"/>
        <v>0</v>
      </c>
      <c r="AO145" s="196">
        <f t="shared" si="13"/>
        <v>0</v>
      </c>
      <c r="AP145" s="205"/>
      <c r="AQ145" s="115">
        <f>IF(AND($H145="",$I145="",$L145=""),Key!$G$9,Key!$G$8)</f>
        <v>0</v>
      </c>
      <c r="AR145" s="111">
        <f>$AN145*Key!$G$12</f>
        <v>0</v>
      </c>
      <c r="AS145" s="190"/>
      <c r="AT145" s="190"/>
      <c r="AU145" s="192">
        <f t="shared" si="14"/>
        <v>0</v>
      </c>
      <c r="AV145" s="175">
        <f t="shared" si="15"/>
        <v>0</v>
      </c>
      <c r="AW145" s="204">
        <f>AP145*Key!$G$5</f>
        <v>0</v>
      </c>
      <c r="AX145" s="150"/>
      <c r="AY145" s="176">
        <f t="shared" si="16"/>
        <v>0</v>
      </c>
    </row>
    <row r="146" spans="1:51" ht="15" customHeight="1" thickBot="1">
      <c r="A146" s="22">
        <v>122</v>
      </c>
      <c r="B146" s="84">
        <f t="shared" si="20"/>
        <v>0</v>
      </c>
      <c r="C146" s="213"/>
      <c r="D146" s="214"/>
      <c r="E146" s="214"/>
      <c r="F146" s="214"/>
      <c r="G146" s="215"/>
      <c r="H146" s="149"/>
      <c r="I146" s="142"/>
      <c r="J146" s="212" t="str">
        <f t="shared" si="17"/>
        <v xml:space="preserve"> </v>
      </c>
      <c r="K146" s="212"/>
      <c r="L146" s="149"/>
      <c r="M146" s="149"/>
      <c r="N146" s="150"/>
      <c r="O146" s="150"/>
      <c r="P146" s="150"/>
      <c r="Q146" s="150"/>
      <c r="R146" s="156" t="str">
        <f t="shared" si="19"/>
        <v>//</v>
      </c>
      <c r="S146" s="27" t="e">
        <f>DATEDIF($R146,Key!$G$2,"Y")</f>
        <v>#VALUE!</v>
      </c>
      <c r="T146" s="156" t="e">
        <f>VLOOKUP($S146,Key!$C$2:$D$125,2,FALSE)</f>
        <v>#VALUE!</v>
      </c>
      <c r="U146" s="290" t="str">
        <f t="shared" si="18"/>
        <v/>
      </c>
      <c r="V146" s="151" t="str">
        <f>IF(ISERROR($N146&amp;$T146)," ",$N146&amp;$T146)</f>
        <v xml:space="preserve"> </v>
      </c>
      <c r="W146" s="152" t="e">
        <f>IF(#REF!="Y",1,0)</f>
        <v>#REF!</v>
      </c>
      <c r="X146" s="147"/>
      <c r="Y146" s="147"/>
      <c r="Z146" s="147"/>
      <c r="AA146" s="147"/>
      <c r="AB146" s="147"/>
      <c r="AC146" s="147"/>
      <c r="AD146" s="148"/>
      <c r="AE146" s="148"/>
      <c r="AF146" s="148"/>
      <c r="AG146" s="147"/>
      <c r="AH146" s="147"/>
      <c r="AI146" s="147"/>
      <c r="AJ146" s="147"/>
      <c r="AK146" s="147"/>
      <c r="AL146" s="147"/>
      <c r="AM146" s="147"/>
      <c r="AN146" s="196">
        <f t="shared" si="21"/>
        <v>0</v>
      </c>
      <c r="AO146" s="196">
        <f t="shared" si="13"/>
        <v>0</v>
      </c>
      <c r="AP146" s="205"/>
      <c r="AQ146" s="115">
        <f>IF(AND($H146="",$I146="",$L146=""),Key!$G$9,Key!$G$8)</f>
        <v>0</v>
      </c>
      <c r="AR146" s="111">
        <f>$AN146*Key!$G$12</f>
        <v>0</v>
      </c>
      <c r="AS146" s="190"/>
      <c r="AT146" s="190"/>
      <c r="AU146" s="192">
        <f t="shared" si="14"/>
        <v>0</v>
      </c>
      <c r="AV146" s="175">
        <f t="shared" si="15"/>
        <v>0</v>
      </c>
      <c r="AW146" s="204">
        <f>AP146*Key!$G$5</f>
        <v>0</v>
      </c>
      <c r="AX146" s="150"/>
      <c r="AY146" s="176">
        <f t="shared" si="16"/>
        <v>0</v>
      </c>
    </row>
    <row r="147" spans="1:51" ht="15" customHeight="1" thickBot="1">
      <c r="A147" s="22">
        <v>123</v>
      </c>
      <c r="B147" s="84">
        <f t="shared" si="20"/>
        <v>0</v>
      </c>
      <c r="C147" s="213"/>
      <c r="D147" s="214"/>
      <c r="E147" s="214"/>
      <c r="F147" s="214"/>
      <c r="G147" s="215"/>
      <c r="H147" s="149"/>
      <c r="I147" s="142"/>
      <c r="J147" s="212" t="str">
        <f t="shared" si="17"/>
        <v xml:space="preserve"> </v>
      </c>
      <c r="K147" s="212"/>
      <c r="L147" s="149"/>
      <c r="M147" s="149"/>
      <c r="N147" s="150"/>
      <c r="O147" s="150"/>
      <c r="P147" s="150"/>
      <c r="Q147" s="150"/>
      <c r="R147" s="156" t="str">
        <f t="shared" si="19"/>
        <v>//</v>
      </c>
      <c r="S147" s="27" t="e">
        <f>DATEDIF($R147,Key!$G$2,"Y")</f>
        <v>#VALUE!</v>
      </c>
      <c r="T147" s="156" t="e">
        <f>VLOOKUP($S147,Key!$C$2:$D$125,2,FALSE)</f>
        <v>#VALUE!</v>
      </c>
      <c r="U147" s="290" t="str">
        <f t="shared" si="18"/>
        <v/>
      </c>
      <c r="V147" s="151" t="str">
        <f>IF(ISERROR($N147&amp;$T147)," ",$N147&amp;$T147)</f>
        <v xml:space="preserve"> </v>
      </c>
      <c r="W147" s="155" t="e">
        <f>IF(#REF!="Y",1,0)</f>
        <v>#REF!</v>
      </c>
      <c r="X147" s="147"/>
      <c r="Y147" s="147"/>
      <c r="Z147" s="147"/>
      <c r="AA147" s="147"/>
      <c r="AB147" s="147"/>
      <c r="AC147" s="147"/>
      <c r="AD147" s="148"/>
      <c r="AE147" s="148"/>
      <c r="AF147" s="148"/>
      <c r="AG147" s="147"/>
      <c r="AH147" s="147"/>
      <c r="AI147" s="147"/>
      <c r="AJ147" s="147"/>
      <c r="AK147" s="147"/>
      <c r="AL147" s="147"/>
      <c r="AM147" s="147"/>
      <c r="AN147" s="196">
        <f t="shared" si="21"/>
        <v>0</v>
      </c>
      <c r="AO147" s="196">
        <f t="shared" si="13"/>
        <v>0</v>
      </c>
      <c r="AP147" s="205"/>
      <c r="AQ147" s="115">
        <f>IF(AND($H147="",$I147="",$L147=""),Key!$G$9,Key!$G$8)</f>
        <v>0</v>
      </c>
      <c r="AR147" s="111">
        <f>$AN147*Key!$G$12</f>
        <v>0</v>
      </c>
      <c r="AS147" s="190"/>
      <c r="AT147" s="190"/>
      <c r="AU147" s="192">
        <f t="shared" si="14"/>
        <v>0</v>
      </c>
      <c r="AV147" s="175">
        <f t="shared" si="15"/>
        <v>0</v>
      </c>
      <c r="AW147" s="204">
        <f>AP147*Key!$G$5</f>
        <v>0</v>
      </c>
      <c r="AX147" s="150"/>
      <c r="AY147" s="176">
        <f t="shared" si="16"/>
        <v>0</v>
      </c>
    </row>
    <row r="148" spans="1:51" ht="15" customHeight="1" thickBot="1">
      <c r="A148" s="22">
        <v>124</v>
      </c>
      <c r="B148" s="84">
        <f t="shared" si="20"/>
        <v>0</v>
      </c>
      <c r="C148" s="213"/>
      <c r="D148" s="214"/>
      <c r="E148" s="214"/>
      <c r="F148" s="214"/>
      <c r="G148" s="215"/>
      <c r="H148" s="149"/>
      <c r="I148" s="142"/>
      <c r="J148" s="212" t="str">
        <f t="shared" si="17"/>
        <v xml:space="preserve"> </v>
      </c>
      <c r="K148" s="212"/>
      <c r="L148" s="149"/>
      <c r="M148" s="149"/>
      <c r="N148" s="150"/>
      <c r="O148" s="150"/>
      <c r="P148" s="150"/>
      <c r="Q148" s="150"/>
      <c r="R148" s="156" t="str">
        <f t="shared" si="19"/>
        <v>//</v>
      </c>
      <c r="S148" s="27" t="e">
        <f>DATEDIF($R148,Key!$G$2,"Y")</f>
        <v>#VALUE!</v>
      </c>
      <c r="T148" s="156" t="e">
        <f>VLOOKUP($S148,Key!$C$2:$D$125,2,FALSE)</f>
        <v>#VALUE!</v>
      </c>
      <c r="U148" s="290" t="str">
        <f t="shared" si="18"/>
        <v/>
      </c>
      <c r="V148" s="151" t="str">
        <f>IF(ISERROR($N148&amp;$T148)," ",$N148&amp;$T148)</f>
        <v xml:space="preserve"> </v>
      </c>
      <c r="W148" s="152" t="e">
        <f>IF(#REF!="Y",1,0)</f>
        <v>#REF!</v>
      </c>
      <c r="X148" s="147"/>
      <c r="Y148" s="147"/>
      <c r="Z148" s="147"/>
      <c r="AA148" s="147"/>
      <c r="AB148" s="147"/>
      <c r="AC148" s="147"/>
      <c r="AD148" s="148"/>
      <c r="AE148" s="148"/>
      <c r="AF148" s="148"/>
      <c r="AG148" s="147"/>
      <c r="AH148" s="147"/>
      <c r="AI148" s="147"/>
      <c r="AJ148" s="147"/>
      <c r="AK148" s="147"/>
      <c r="AL148" s="147"/>
      <c r="AM148" s="147"/>
      <c r="AN148" s="196">
        <f t="shared" si="21"/>
        <v>0</v>
      </c>
      <c r="AO148" s="196">
        <f t="shared" si="13"/>
        <v>0</v>
      </c>
      <c r="AP148" s="205"/>
      <c r="AQ148" s="115">
        <f>IF(AND($H148="",$I148="",$L148=""),Key!$G$9,Key!$G$8)</f>
        <v>0</v>
      </c>
      <c r="AR148" s="111">
        <f>$AN148*Key!$G$12</f>
        <v>0</v>
      </c>
      <c r="AS148" s="190"/>
      <c r="AT148" s="190"/>
      <c r="AU148" s="192">
        <f t="shared" si="14"/>
        <v>0</v>
      </c>
      <c r="AV148" s="175">
        <f t="shared" si="15"/>
        <v>0</v>
      </c>
      <c r="AW148" s="204">
        <f>AP148*Key!$G$5</f>
        <v>0</v>
      </c>
      <c r="AX148" s="150"/>
      <c r="AY148" s="176">
        <f t="shared" si="16"/>
        <v>0</v>
      </c>
    </row>
    <row r="149" spans="1:51" ht="15" customHeight="1" thickBot="1">
      <c r="A149" s="22">
        <v>125</v>
      </c>
      <c r="B149" s="84">
        <f t="shared" si="20"/>
        <v>0</v>
      </c>
      <c r="C149" s="213"/>
      <c r="D149" s="214"/>
      <c r="E149" s="214"/>
      <c r="F149" s="214"/>
      <c r="G149" s="215"/>
      <c r="H149" s="149"/>
      <c r="I149" s="142"/>
      <c r="J149" s="212" t="str">
        <f t="shared" si="17"/>
        <v xml:space="preserve"> </v>
      </c>
      <c r="K149" s="212"/>
      <c r="L149" s="149"/>
      <c r="M149" s="149"/>
      <c r="N149" s="150"/>
      <c r="O149" s="150"/>
      <c r="P149" s="150"/>
      <c r="Q149" s="150"/>
      <c r="R149" s="156" t="str">
        <f t="shared" si="19"/>
        <v>//</v>
      </c>
      <c r="S149" s="27" t="e">
        <f>DATEDIF($R149,Key!$G$2,"Y")</f>
        <v>#VALUE!</v>
      </c>
      <c r="T149" s="156" t="e">
        <f>VLOOKUP($S149,Key!$C$2:$D$125,2,FALSE)</f>
        <v>#VALUE!</v>
      </c>
      <c r="U149" s="290" t="str">
        <f t="shared" si="18"/>
        <v/>
      </c>
      <c r="V149" s="151" t="str">
        <f>IF(ISERROR($N149&amp;$T149)," ",$N149&amp;$T149)</f>
        <v xml:space="preserve"> </v>
      </c>
      <c r="W149" s="155" t="e">
        <f>IF(#REF!="Y",1,0)</f>
        <v>#REF!</v>
      </c>
      <c r="X149" s="147"/>
      <c r="Y149" s="147"/>
      <c r="Z149" s="147"/>
      <c r="AA149" s="147"/>
      <c r="AB149" s="147"/>
      <c r="AC149" s="147"/>
      <c r="AD149" s="148"/>
      <c r="AE149" s="148"/>
      <c r="AF149" s="148"/>
      <c r="AG149" s="147"/>
      <c r="AH149" s="147"/>
      <c r="AI149" s="147"/>
      <c r="AJ149" s="147"/>
      <c r="AK149" s="147"/>
      <c r="AL149" s="147"/>
      <c r="AM149" s="147"/>
      <c r="AN149" s="196">
        <f t="shared" si="21"/>
        <v>0</v>
      </c>
      <c r="AO149" s="196">
        <f t="shared" si="13"/>
        <v>0</v>
      </c>
      <c r="AP149" s="205"/>
      <c r="AQ149" s="115">
        <f>IF(AND($H149="",$I149="",$L149=""),Key!$G$9,Key!$G$8)</f>
        <v>0</v>
      </c>
      <c r="AR149" s="111">
        <f>$AN149*Key!$G$12</f>
        <v>0</v>
      </c>
      <c r="AS149" s="190"/>
      <c r="AT149" s="190"/>
      <c r="AU149" s="192">
        <f t="shared" si="14"/>
        <v>0</v>
      </c>
      <c r="AV149" s="175">
        <f t="shared" si="15"/>
        <v>0</v>
      </c>
      <c r="AW149" s="204">
        <f>AP149*Key!$G$5</f>
        <v>0</v>
      </c>
      <c r="AX149" s="150"/>
      <c r="AY149" s="176">
        <f t="shared" si="16"/>
        <v>0</v>
      </c>
    </row>
    <row r="150" spans="1:51" ht="15" customHeight="1" thickBot="1">
      <c r="A150" s="22">
        <v>126</v>
      </c>
      <c r="B150" s="84">
        <f t="shared" si="20"/>
        <v>0</v>
      </c>
      <c r="C150" s="213"/>
      <c r="D150" s="214"/>
      <c r="E150" s="214"/>
      <c r="F150" s="214"/>
      <c r="G150" s="215"/>
      <c r="H150" s="149"/>
      <c r="I150" s="142"/>
      <c r="J150" s="212" t="str">
        <f t="shared" si="17"/>
        <v xml:space="preserve"> </v>
      </c>
      <c r="K150" s="212"/>
      <c r="L150" s="149"/>
      <c r="M150" s="149"/>
      <c r="N150" s="150"/>
      <c r="O150" s="150"/>
      <c r="P150" s="150"/>
      <c r="Q150" s="150"/>
      <c r="R150" s="156" t="str">
        <f t="shared" si="19"/>
        <v>//</v>
      </c>
      <c r="S150" s="27" t="e">
        <f>DATEDIF($R150,Key!$G$2,"Y")</f>
        <v>#VALUE!</v>
      </c>
      <c r="T150" s="156" t="e">
        <f>VLOOKUP($S150,Key!$C$2:$D$125,2,FALSE)</f>
        <v>#VALUE!</v>
      </c>
      <c r="U150" s="290" t="str">
        <f t="shared" si="18"/>
        <v/>
      </c>
      <c r="V150" s="151" t="str">
        <f>IF(ISERROR($N150&amp;$T150)," ",$N150&amp;$T150)</f>
        <v xml:space="preserve"> </v>
      </c>
      <c r="W150" s="152" t="e">
        <f>IF(#REF!="Y",1,0)</f>
        <v>#REF!</v>
      </c>
      <c r="X150" s="147"/>
      <c r="Y150" s="147"/>
      <c r="Z150" s="147"/>
      <c r="AA150" s="147"/>
      <c r="AB150" s="147"/>
      <c r="AC150" s="147"/>
      <c r="AD150" s="148"/>
      <c r="AE150" s="148"/>
      <c r="AF150" s="148"/>
      <c r="AG150" s="147"/>
      <c r="AH150" s="147"/>
      <c r="AI150" s="147"/>
      <c r="AJ150" s="147"/>
      <c r="AK150" s="147"/>
      <c r="AL150" s="147"/>
      <c r="AM150" s="147"/>
      <c r="AN150" s="196">
        <f t="shared" si="21"/>
        <v>0</v>
      </c>
      <c r="AO150" s="196">
        <f t="shared" si="13"/>
        <v>0</v>
      </c>
      <c r="AP150" s="205"/>
      <c r="AQ150" s="115">
        <f>IF(AND($H150="",$I150="",$L150=""),Key!$G$9,Key!$G$8)</f>
        <v>0</v>
      </c>
      <c r="AR150" s="111">
        <f>$AN150*Key!$G$12</f>
        <v>0</v>
      </c>
      <c r="AS150" s="190"/>
      <c r="AT150" s="190"/>
      <c r="AU150" s="192">
        <f t="shared" si="14"/>
        <v>0</v>
      </c>
      <c r="AV150" s="175">
        <f t="shared" si="15"/>
        <v>0</v>
      </c>
      <c r="AW150" s="204">
        <f>AP150*Key!$G$5</f>
        <v>0</v>
      </c>
      <c r="AX150" s="150"/>
      <c r="AY150" s="176">
        <f t="shared" si="16"/>
        <v>0</v>
      </c>
    </row>
    <row r="151" spans="1:51" ht="15" customHeight="1" thickBot="1">
      <c r="A151" s="22">
        <v>127</v>
      </c>
      <c r="B151" s="84">
        <f t="shared" si="20"/>
        <v>0</v>
      </c>
      <c r="C151" s="213"/>
      <c r="D151" s="214"/>
      <c r="E151" s="214"/>
      <c r="F151" s="214"/>
      <c r="G151" s="215"/>
      <c r="H151" s="149"/>
      <c r="I151" s="142"/>
      <c r="J151" s="212" t="str">
        <f t="shared" si="17"/>
        <v xml:space="preserve"> </v>
      </c>
      <c r="K151" s="212"/>
      <c r="L151" s="149"/>
      <c r="M151" s="149"/>
      <c r="N151" s="150"/>
      <c r="O151" s="150"/>
      <c r="P151" s="150"/>
      <c r="Q151" s="150"/>
      <c r="R151" s="156" t="str">
        <f t="shared" si="19"/>
        <v>//</v>
      </c>
      <c r="S151" s="27" t="e">
        <f>DATEDIF($R151,Key!$G$2,"Y")</f>
        <v>#VALUE!</v>
      </c>
      <c r="T151" s="156" t="e">
        <f>VLOOKUP($S151,Key!$C$2:$D$125,2,FALSE)</f>
        <v>#VALUE!</v>
      </c>
      <c r="U151" s="290" t="str">
        <f t="shared" si="18"/>
        <v/>
      </c>
      <c r="V151" s="151" t="str">
        <f>IF(ISERROR($N151&amp;$T151)," ",$N151&amp;$T151)</f>
        <v xml:space="preserve"> </v>
      </c>
      <c r="W151" s="155" t="e">
        <f>IF(#REF!="Y",1,0)</f>
        <v>#REF!</v>
      </c>
      <c r="X151" s="147"/>
      <c r="Y151" s="147"/>
      <c r="Z151" s="147"/>
      <c r="AA151" s="147"/>
      <c r="AB151" s="147"/>
      <c r="AC151" s="147"/>
      <c r="AD151" s="148"/>
      <c r="AE151" s="148"/>
      <c r="AF151" s="148"/>
      <c r="AG151" s="147"/>
      <c r="AH151" s="147"/>
      <c r="AI151" s="147"/>
      <c r="AJ151" s="147"/>
      <c r="AK151" s="147"/>
      <c r="AL151" s="147"/>
      <c r="AM151" s="147"/>
      <c r="AN151" s="196">
        <f t="shared" si="21"/>
        <v>0</v>
      </c>
      <c r="AO151" s="196">
        <f t="shared" si="13"/>
        <v>0</v>
      </c>
      <c r="AP151" s="205"/>
      <c r="AQ151" s="115">
        <f>IF(AND($H151="",$I151="",$L151=""),Key!$G$9,Key!$G$8)</f>
        <v>0</v>
      </c>
      <c r="AR151" s="111">
        <f>$AN151*Key!$G$12</f>
        <v>0</v>
      </c>
      <c r="AS151" s="190"/>
      <c r="AT151" s="190"/>
      <c r="AU151" s="192">
        <f t="shared" si="14"/>
        <v>0</v>
      </c>
      <c r="AV151" s="175">
        <f t="shared" si="15"/>
        <v>0</v>
      </c>
      <c r="AW151" s="204">
        <f>AP151*Key!$G$5</f>
        <v>0</v>
      </c>
      <c r="AX151" s="150"/>
      <c r="AY151" s="176">
        <f t="shared" si="16"/>
        <v>0</v>
      </c>
    </row>
    <row r="152" spans="1:51" ht="15" customHeight="1" thickBot="1">
      <c r="A152" s="22">
        <v>128</v>
      </c>
      <c r="B152" s="84">
        <f t="shared" ref="B152:B215" si="22">IF($F$8="OTHER 其他",$F$10,$F$8)</f>
        <v>0</v>
      </c>
      <c r="C152" s="213"/>
      <c r="D152" s="214"/>
      <c r="E152" s="214"/>
      <c r="F152" s="214"/>
      <c r="G152" s="215"/>
      <c r="H152" s="149"/>
      <c r="I152" s="142"/>
      <c r="J152" s="212" t="str">
        <f t="shared" si="17"/>
        <v xml:space="preserve"> </v>
      </c>
      <c r="K152" s="212"/>
      <c r="L152" s="149"/>
      <c r="M152" s="149"/>
      <c r="N152" s="150"/>
      <c r="O152" s="150"/>
      <c r="P152" s="150"/>
      <c r="Q152" s="150"/>
      <c r="R152" s="156" t="str">
        <f t="shared" si="19"/>
        <v>//</v>
      </c>
      <c r="S152" s="27" t="e">
        <f>DATEDIF($R152,Key!$G$2,"Y")</f>
        <v>#VALUE!</v>
      </c>
      <c r="T152" s="156" t="e">
        <f>VLOOKUP($S152,Key!$C$2:$D$125,2,FALSE)</f>
        <v>#VALUE!</v>
      </c>
      <c r="U152" s="290" t="str">
        <f t="shared" si="18"/>
        <v/>
      </c>
      <c r="V152" s="151" t="str">
        <f>IF(ISERROR($N152&amp;$T152)," ",$N152&amp;$T152)</f>
        <v xml:space="preserve"> </v>
      </c>
      <c r="W152" s="152" t="e">
        <f>IF(#REF!="Y",1,0)</f>
        <v>#REF!</v>
      </c>
      <c r="X152" s="147"/>
      <c r="Y152" s="147"/>
      <c r="Z152" s="147"/>
      <c r="AA152" s="147"/>
      <c r="AB152" s="147"/>
      <c r="AC152" s="147"/>
      <c r="AD152" s="148"/>
      <c r="AE152" s="148"/>
      <c r="AF152" s="148"/>
      <c r="AG152" s="147"/>
      <c r="AH152" s="147"/>
      <c r="AI152" s="147"/>
      <c r="AJ152" s="147"/>
      <c r="AK152" s="147"/>
      <c r="AL152" s="147"/>
      <c r="AM152" s="147"/>
      <c r="AN152" s="196">
        <f t="shared" ref="AN152:AN215" si="23">SUM($X152:$AK152)</f>
        <v>0</v>
      </c>
      <c r="AO152" s="196">
        <f t="shared" si="13"/>
        <v>0</v>
      </c>
      <c r="AP152" s="205"/>
      <c r="AQ152" s="115">
        <f>IF(AND($H152="",$I152="",$L152=""),Key!$G$9,Key!$G$8)</f>
        <v>0</v>
      </c>
      <c r="AR152" s="111">
        <f>$AN152*Key!$G$12</f>
        <v>0</v>
      </c>
      <c r="AS152" s="190"/>
      <c r="AT152" s="190"/>
      <c r="AU152" s="192">
        <f t="shared" si="14"/>
        <v>0</v>
      </c>
      <c r="AV152" s="175">
        <f t="shared" si="15"/>
        <v>0</v>
      </c>
      <c r="AW152" s="204">
        <f>AP152*Key!$G$5</f>
        <v>0</v>
      </c>
      <c r="AX152" s="150"/>
      <c r="AY152" s="176">
        <f t="shared" si="16"/>
        <v>0</v>
      </c>
    </row>
    <row r="153" spans="1:51" ht="15" customHeight="1" thickBot="1">
      <c r="A153" s="22">
        <v>129</v>
      </c>
      <c r="B153" s="84">
        <f t="shared" si="22"/>
        <v>0</v>
      </c>
      <c r="C153" s="213"/>
      <c r="D153" s="214"/>
      <c r="E153" s="214"/>
      <c r="F153" s="214"/>
      <c r="G153" s="215"/>
      <c r="H153" s="149"/>
      <c r="I153" s="142"/>
      <c r="J153" s="212" t="str">
        <f t="shared" si="17"/>
        <v xml:space="preserve"> </v>
      </c>
      <c r="K153" s="212"/>
      <c r="L153" s="149"/>
      <c r="M153" s="149"/>
      <c r="N153" s="150"/>
      <c r="O153" s="150"/>
      <c r="P153" s="150"/>
      <c r="Q153" s="150"/>
      <c r="R153" s="156" t="str">
        <f t="shared" si="19"/>
        <v>//</v>
      </c>
      <c r="S153" s="27" t="e">
        <f>DATEDIF($R153,Key!$G$2,"Y")</f>
        <v>#VALUE!</v>
      </c>
      <c r="T153" s="156" t="e">
        <f>VLOOKUP($S153,Key!$C$2:$D$125,2,FALSE)</f>
        <v>#VALUE!</v>
      </c>
      <c r="U153" s="290" t="str">
        <f t="shared" si="18"/>
        <v/>
      </c>
      <c r="V153" s="151" t="str">
        <f>IF(ISERROR($N153&amp;$T153)," ",$N153&amp;$T153)</f>
        <v xml:space="preserve"> </v>
      </c>
      <c r="W153" s="155" t="e">
        <f>IF(#REF!="Y",1,0)</f>
        <v>#REF!</v>
      </c>
      <c r="X153" s="147"/>
      <c r="Y153" s="147"/>
      <c r="Z153" s="147"/>
      <c r="AA153" s="147"/>
      <c r="AB153" s="147"/>
      <c r="AC153" s="147"/>
      <c r="AD153" s="148"/>
      <c r="AE153" s="148"/>
      <c r="AF153" s="148"/>
      <c r="AG153" s="147"/>
      <c r="AH153" s="147"/>
      <c r="AI153" s="147"/>
      <c r="AJ153" s="147"/>
      <c r="AK153" s="147"/>
      <c r="AL153" s="147"/>
      <c r="AM153" s="147"/>
      <c r="AN153" s="196">
        <f t="shared" si="23"/>
        <v>0</v>
      </c>
      <c r="AO153" s="196">
        <f t="shared" ref="AO153:AO216" si="24">$AN153*80</f>
        <v>0</v>
      </c>
      <c r="AP153" s="205"/>
      <c r="AQ153" s="115">
        <f>IF(AND($H153="",$I153="",$L153=""),Key!$G$9,Key!$G$8)</f>
        <v>0</v>
      </c>
      <c r="AR153" s="111">
        <f>$AN153*Key!$G$12</f>
        <v>0</v>
      </c>
      <c r="AS153" s="190"/>
      <c r="AT153" s="190"/>
      <c r="AU153" s="192">
        <f t="shared" ref="AU153:AU216" si="25">$AS153+$AT153</f>
        <v>0</v>
      </c>
      <c r="AV153" s="175">
        <f t="shared" ref="AV153:AV216" si="26">$AU153*25</f>
        <v>0</v>
      </c>
      <c r="AW153" s="204">
        <f>AP153*Key!$G$5</f>
        <v>0</v>
      </c>
      <c r="AX153" s="150"/>
      <c r="AY153" s="176">
        <f t="shared" ref="AY153:AY216" si="27">SUM($AQ153:$AR153,$AV153,AW153)</f>
        <v>0</v>
      </c>
    </row>
    <row r="154" spans="1:51" ht="15" customHeight="1" thickBot="1">
      <c r="A154" s="22">
        <v>130</v>
      </c>
      <c r="B154" s="84">
        <f t="shared" si="22"/>
        <v>0</v>
      </c>
      <c r="C154" s="213"/>
      <c r="D154" s="214"/>
      <c r="E154" s="214"/>
      <c r="F154" s="214"/>
      <c r="G154" s="215"/>
      <c r="H154" s="149"/>
      <c r="I154" s="142"/>
      <c r="J154" s="212" t="str">
        <f t="shared" ref="J154:J217" si="28">CONCATENATE(H154," ",I154)</f>
        <v xml:space="preserve"> </v>
      </c>
      <c r="K154" s="212"/>
      <c r="L154" s="149"/>
      <c r="M154" s="149"/>
      <c r="N154" s="150"/>
      <c r="O154" s="150"/>
      <c r="P154" s="150"/>
      <c r="Q154" s="150"/>
      <c r="R154" s="156" t="str">
        <f t="shared" si="19"/>
        <v>//</v>
      </c>
      <c r="S154" s="27" t="e">
        <f>DATEDIF($R154,Key!$G$2,"Y")</f>
        <v>#VALUE!</v>
      </c>
      <c r="T154" s="156" t="e">
        <f>VLOOKUP($S154,Key!$C$2:$D$125,2,FALSE)</f>
        <v>#VALUE!</v>
      </c>
      <c r="U154" s="290" t="str">
        <f t="shared" ref="U154:U217" si="29">IF(OR(N154="",Q154="",O154="",P154="" ),"",CONCATENATE(N154,T154))</f>
        <v/>
      </c>
      <c r="V154" s="151" t="str">
        <f>IF(ISERROR($N154&amp;$T154)," ",$N154&amp;$T154)</f>
        <v xml:space="preserve"> </v>
      </c>
      <c r="W154" s="152" t="e">
        <f>IF(#REF!="Y",1,0)</f>
        <v>#REF!</v>
      </c>
      <c r="X154" s="147"/>
      <c r="Y154" s="147"/>
      <c r="Z154" s="147"/>
      <c r="AA154" s="147"/>
      <c r="AB154" s="147"/>
      <c r="AC154" s="147"/>
      <c r="AD154" s="148"/>
      <c r="AE154" s="148"/>
      <c r="AF154" s="148"/>
      <c r="AG154" s="147"/>
      <c r="AH154" s="147"/>
      <c r="AI154" s="147"/>
      <c r="AJ154" s="147"/>
      <c r="AK154" s="147"/>
      <c r="AL154" s="147"/>
      <c r="AM154" s="147"/>
      <c r="AN154" s="196">
        <f t="shared" si="23"/>
        <v>0</v>
      </c>
      <c r="AO154" s="196">
        <f t="shared" si="24"/>
        <v>0</v>
      </c>
      <c r="AP154" s="205"/>
      <c r="AQ154" s="115">
        <f>IF(AND($H154="",$I154="",$L154=""),Key!$G$9,Key!$G$8)</f>
        <v>0</v>
      </c>
      <c r="AR154" s="111">
        <f>$AN154*Key!$G$12</f>
        <v>0</v>
      </c>
      <c r="AS154" s="190"/>
      <c r="AT154" s="190"/>
      <c r="AU154" s="192">
        <f t="shared" si="25"/>
        <v>0</v>
      </c>
      <c r="AV154" s="175">
        <f t="shared" si="26"/>
        <v>0</v>
      </c>
      <c r="AW154" s="204">
        <f>AP154*Key!$G$5</f>
        <v>0</v>
      </c>
      <c r="AX154" s="150"/>
      <c r="AY154" s="176">
        <f t="shared" si="27"/>
        <v>0</v>
      </c>
    </row>
    <row r="155" spans="1:51" ht="15" customHeight="1" thickBot="1">
      <c r="A155" s="22">
        <v>131</v>
      </c>
      <c r="B155" s="84">
        <f t="shared" si="22"/>
        <v>0</v>
      </c>
      <c r="C155" s="213"/>
      <c r="D155" s="214"/>
      <c r="E155" s="214"/>
      <c r="F155" s="214"/>
      <c r="G155" s="215"/>
      <c r="H155" s="149"/>
      <c r="I155" s="142"/>
      <c r="J155" s="212" t="str">
        <f t="shared" si="28"/>
        <v xml:space="preserve"> </v>
      </c>
      <c r="K155" s="212"/>
      <c r="L155" s="149"/>
      <c r="M155" s="149"/>
      <c r="N155" s="150"/>
      <c r="O155" s="150"/>
      <c r="P155" s="150"/>
      <c r="Q155" s="150"/>
      <c r="R155" s="156" t="str">
        <f t="shared" si="19"/>
        <v>//</v>
      </c>
      <c r="S155" s="27" t="e">
        <f>DATEDIF($R155,Key!$G$2,"Y")</f>
        <v>#VALUE!</v>
      </c>
      <c r="T155" s="156" t="e">
        <f>VLOOKUP($S155,Key!$C$2:$D$125,2,FALSE)</f>
        <v>#VALUE!</v>
      </c>
      <c r="U155" s="290" t="str">
        <f t="shared" si="29"/>
        <v/>
      </c>
      <c r="V155" s="151" t="str">
        <f>IF(ISERROR($N155&amp;$T155)," ",$N155&amp;$T155)</f>
        <v xml:space="preserve"> </v>
      </c>
      <c r="W155" s="155" t="e">
        <f>IF(#REF!="Y",1,0)</f>
        <v>#REF!</v>
      </c>
      <c r="X155" s="147"/>
      <c r="Y155" s="147"/>
      <c r="Z155" s="147"/>
      <c r="AA155" s="147"/>
      <c r="AB155" s="147"/>
      <c r="AC155" s="147"/>
      <c r="AD155" s="148"/>
      <c r="AE155" s="148"/>
      <c r="AF155" s="148"/>
      <c r="AG155" s="147"/>
      <c r="AH155" s="147"/>
      <c r="AI155" s="147"/>
      <c r="AJ155" s="147"/>
      <c r="AK155" s="147"/>
      <c r="AL155" s="147"/>
      <c r="AM155" s="147"/>
      <c r="AN155" s="196">
        <f t="shared" si="23"/>
        <v>0</v>
      </c>
      <c r="AO155" s="196">
        <f t="shared" si="24"/>
        <v>0</v>
      </c>
      <c r="AP155" s="205"/>
      <c r="AQ155" s="115">
        <f>IF(AND($H155="",$I155="",$L155=""),Key!$G$9,Key!$G$8)</f>
        <v>0</v>
      </c>
      <c r="AR155" s="111">
        <f>$AN155*Key!$G$12</f>
        <v>0</v>
      </c>
      <c r="AS155" s="190"/>
      <c r="AT155" s="190"/>
      <c r="AU155" s="192">
        <f t="shared" si="25"/>
        <v>0</v>
      </c>
      <c r="AV155" s="175">
        <f t="shared" si="26"/>
        <v>0</v>
      </c>
      <c r="AW155" s="204">
        <f>AP155*Key!$G$5</f>
        <v>0</v>
      </c>
      <c r="AX155" s="150"/>
      <c r="AY155" s="176">
        <f t="shared" si="27"/>
        <v>0</v>
      </c>
    </row>
    <row r="156" spans="1:51" ht="15" customHeight="1" thickBot="1">
      <c r="A156" s="22">
        <v>132</v>
      </c>
      <c r="B156" s="84">
        <f t="shared" si="22"/>
        <v>0</v>
      </c>
      <c r="C156" s="213"/>
      <c r="D156" s="214"/>
      <c r="E156" s="214"/>
      <c r="F156" s="214"/>
      <c r="G156" s="215"/>
      <c r="H156" s="149"/>
      <c r="I156" s="142"/>
      <c r="J156" s="212" t="str">
        <f t="shared" si="28"/>
        <v xml:space="preserve"> </v>
      </c>
      <c r="K156" s="212"/>
      <c r="L156" s="149"/>
      <c r="M156" s="149"/>
      <c r="N156" s="150"/>
      <c r="O156" s="150"/>
      <c r="P156" s="150"/>
      <c r="Q156" s="150"/>
      <c r="R156" s="156" t="str">
        <f t="shared" ref="R156:R219" si="30">$O156&amp;"/"&amp;$P156&amp;"/"&amp;$Q156</f>
        <v>//</v>
      </c>
      <c r="S156" s="27" t="e">
        <f>DATEDIF($R156,Key!$G$2,"Y")</f>
        <v>#VALUE!</v>
      </c>
      <c r="T156" s="156" t="e">
        <f>VLOOKUP($S156,Key!$C$2:$D$125,2,FALSE)</f>
        <v>#VALUE!</v>
      </c>
      <c r="U156" s="290" t="str">
        <f t="shared" si="29"/>
        <v/>
      </c>
      <c r="V156" s="151" t="str">
        <f>IF(ISERROR($N156&amp;$T156)," ",$N156&amp;$T156)</f>
        <v xml:space="preserve"> </v>
      </c>
      <c r="W156" s="152" t="e">
        <f>IF(#REF!="Y",1,0)</f>
        <v>#REF!</v>
      </c>
      <c r="X156" s="147"/>
      <c r="Y156" s="147"/>
      <c r="Z156" s="147"/>
      <c r="AA156" s="147"/>
      <c r="AB156" s="147"/>
      <c r="AC156" s="147"/>
      <c r="AD156" s="148"/>
      <c r="AE156" s="148"/>
      <c r="AF156" s="148"/>
      <c r="AG156" s="147"/>
      <c r="AH156" s="147"/>
      <c r="AI156" s="147"/>
      <c r="AJ156" s="147"/>
      <c r="AK156" s="147"/>
      <c r="AL156" s="147"/>
      <c r="AM156" s="147"/>
      <c r="AN156" s="196">
        <f t="shared" si="23"/>
        <v>0</v>
      </c>
      <c r="AO156" s="196">
        <f t="shared" si="24"/>
        <v>0</v>
      </c>
      <c r="AP156" s="205"/>
      <c r="AQ156" s="115">
        <f>IF(AND($H156="",$I156="",$L156=""),Key!$G$9,Key!$G$8)</f>
        <v>0</v>
      </c>
      <c r="AR156" s="111">
        <f>$AN156*Key!$G$12</f>
        <v>0</v>
      </c>
      <c r="AS156" s="190"/>
      <c r="AT156" s="190"/>
      <c r="AU156" s="192">
        <f t="shared" si="25"/>
        <v>0</v>
      </c>
      <c r="AV156" s="175">
        <f t="shared" si="26"/>
        <v>0</v>
      </c>
      <c r="AW156" s="204">
        <f>AP156*Key!$G$5</f>
        <v>0</v>
      </c>
      <c r="AX156" s="150"/>
      <c r="AY156" s="176">
        <f t="shared" si="27"/>
        <v>0</v>
      </c>
    </row>
    <row r="157" spans="1:51" ht="15" customHeight="1" thickBot="1">
      <c r="A157" s="22">
        <v>133</v>
      </c>
      <c r="B157" s="84">
        <f t="shared" si="22"/>
        <v>0</v>
      </c>
      <c r="C157" s="213"/>
      <c r="D157" s="214"/>
      <c r="E157" s="214"/>
      <c r="F157" s="214"/>
      <c r="G157" s="215"/>
      <c r="H157" s="149"/>
      <c r="I157" s="142"/>
      <c r="J157" s="212" t="str">
        <f t="shared" si="28"/>
        <v xml:space="preserve"> </v>
      </c>
      <c r="K157" s="212"/>
      <c r="L157" s="149"/>
      <c r="M157" s="149"/>
      <c r="N157" s="150"/>
      <c r="O157" s="150"/>
      <c r="P157" s="150"/>
      <c r="Q157" s="150"/>
      <c r="R157" s="156" t="str">
        <f t="shared" si="30"/>
        <v>//</v>
      </c>
      <c r="S157" s="27" t="e">
        <f>DATEDIF($R157,Key!$G$2,"Y")</f>
        <v>#VALUE!</v>
      </c>
      <c r="T157" s="156" t="e">
        <f>VLOOKUP($S157,Key!$C$2:$D$125,2,FALSE)</f>
        <v>#VALUE!</v>
      </c>
      <c r="U157" s="290" t="str">
        <f t="shared" si="29"/>
        <v/>
      </c>
      <c r="V157" s="151" t="str">
        <f>IF(ISERROR($N157&amp;$T157)," ",$N157&amp;$T157)</f>
        <v xml:space="preserve"> </v>
      </c>
      <c r="W157" s="155" t="e">
        <f>IF(#REF!="Y",1,0)</f>
        <v>#REF!</v>
      </c>
      <c r="X157" s="147"/>
      <c r="Y157" s="147"/>
      <c r="Z157" s="147"/>
      <c r="AA157" s="147"/>
      <c r="AB157" s="147"/>
      <c r="AC157" s="147"/>
      <c r="AD157" s="148"/>
      <c r="AE157" s="148"/>
      <c r="AF157" s="148"/>
      <c r="AG157" s="147"/>
      <c r="AH157" s="147"/>
      <c r="AI157" s="147"/>
      <c r="AJ157" s="147"/>
      <c r="AK157" s="147"/>
      <c r="AL157" s="147"/>
      <c r="AM157" s="147"/>
      <c r="AN157" s="196">
        <f t="shared" si="23"/>
        <v>0</v>
      </c>
      <c r="AO157" s="196">
        <f t="shared" si="24"/>
        <v>0</v>
      </c>
      <c r="AP157" s="205"/>
      <c r="AQ157" s="115">
        <f>IF(AND($H157="",$I157="",$L157=""),Key!$G$9,Key!$G$8)</f>
        <v>0</v>
      </c>
      <c r="AR157" s="111">
        <f>$AN157*Key!$G$12</f>
        <v>0</v>
      </c>
      <c r="AS157" s="190"/>
      <c r="AT157" s="190"/>
      <c r="AU157" s="192">
        <f t="shared" si="25"/>
        <v>0</v>
      </c>
      <c r="AV157" s="175">
        <f t="shared" si="26"/>
        <v>0</v>
      </c>
      <c r="AW157" s="204">
        <f>AP157*Key!$G$5</f>
        <v>0</v>
      </c>
      <c r="AX157" s="150"/>
      <c r="AY157" s="176">
        <f t="shared" si="27"/>
        <v>0</v>
      </c>
    </row>
    <row r="158" spans="1:51" ht="15" customHeight="1" thickBot="1">
      <c r="A158" s="22">
        <v>134</v>
      </c>
      <c r="B158" s="84">
        <f t="shared" si="22"/>
        <v>0</v>
      </c>
      <c r="C158" s="213"/>
      <c r="D158" s="214"/>
      <c r="E158" s="214"/>
      <c r="F158" s="214"/>
      <c r="G158" s="215"/>
      <c r="H158" s="149"/>
      <c r="I158" s="142"/>
      <c r="J158" s="212" t="str">
        <f t="shared" si="28"/>
        <v xml:space="preserve"> </v>
      </c>
      <c r="K158" s="212"/>
      <c r="L158" s="149"/>
      <c r="M158" s="149"/>
      <c r="N158" s="150"/>
      <c r="O158" s="150"/>
      <c r="P158" s="150"/>
      <c r="Q158" s="150"/>
      <c r="R158" s="156" t="str">
        <f t="shared" si="30"/>
        <v>//</v>
      </c>
      <c r="S158" s="27" t="e">
        <f>DATEDIF($R158,Key!$G$2,"Y")</f>
        <v>#VALUE!</v>
      </c>
      <c r="T158" s="156" t="e">
        <f>VLOOKUP($S158,Key!$C$2:$D$125,2,FALSE)</f>
        <v>#VALUE!</v>
      </c>
      <c r="U158" s="290" t="str">
        <f t="shared" si="29"/>
        <v/>
      </c>
      <c r="V158" s="151" t="str">
        <f>IF(ISERROR($N158&amp;$T158)," ",$N158&amp;$T158)</f>
        <v xml:space="preserve"> </v>
      </c>
      <c r="W158" s="152" t="e">
        <f>IF(#REF!="Y",1,0)</f>
        <v>#REF!</v>
      </c>
      <c r="X158" s="147"/>
      <c r="Y158" s="147"/>
      <c r="Z158" s="147"/>
      <c r="AA158" s="147"/>
      <c r="AB158" s="147"/>
      <c r="AC158" s="147"/>
      <c r="AD158" s="148"/>
      <c r="AE158" s="148"/>
      <c r="AF158" s="148"/>
      <c r="AG158" s="147"/>
      <c r="AH158" s="147"/>
      <c r="AI158" s="147"/>
      <c r="AJ158" s="147"/>
      <c r="AK158" s="147"/>
      <c r="AL158" s="147"/>
      <c r="AM158" s="147"/>
      <c r="AN158" s="196">
        <f t="shared" si="23"/>
        <v>0</v>
      </c>
      <c r="AO158" s="196">
        <f t="shared" si="24"/>
        <v>0</v>
      </c>
      <c r="AP158" s="205"/>
      <c r="AQ158" s="115">
        <f>IF(AND($H158="",$I158="",$L158=""),Key!$G$9,Key!$G$8)</f>
        <v>0</v>
      </c>
      <c r="AR158" s="111">
        <f>$AN158*Key!$G$12</f>
        <v>0</v>
      </c>
      <c r="AS158" s="190"/>
      <c r="AT158" s="190"/>
      <c r="AU158" s="192">
        <f t="shared" si="25"/>
        <v>0</v>
      </c>
      <c r="AV158" s="175">
        <f t="shared" si="26"/>
        <v>0</v>
      </c>
      <c r="AW158" s="204">
        <f>AP158*Key!$G$5</f>
        <v>0</v>
      </c>
      <c r="AX158" s="150"/>
      <c r="AY158" s="176">
        <f t="shared" si="27"/>
        <v>0</v>
      </c>
    </row>
    <row r="159" spans="1:51" ht="15" customHeight="1" thickBot="1">
      <c r="A159" s="22">
        <v>135</v>
      </c>
      <c r="B159" s="84">
        <f t="shared" si="22"/>
        <v>0</v>
      </c>
      <c r="C159" s="213"/>
      <c r="D159" s="214"/>
      <c r="E159" s="214"/>
      <c r="F159" s="214"/>
      <c r="G159" s="215"/>
      <c r="H159" s="149"/>
      <c r="I159" s="142"/>
      <c r="J159" s="212" t="str">
        <f t="shared" si="28"/>
        <v xml:space="preserve"> </v>
      </c>
      <c r="K159" s="212"/>
      <c r="L159" s="149"/>
      <c r="M159" s="149"/>
      <c r="N159" s="150"/>
      <c r="O159" s="150"/>
      <c r="P159" s="150"/>
      <c r="Q159" s="150"/>
      <c r="R159" s="156" t="str">
        <f t="shared" si="30"/>
        <v>//</v>
      </c>
      <c r="S159" s="27" t="e">
        <f>DATEDIF($R159,Key!$G$2,"Y")</f>
        <v>#VALUE!</v>
      </c>
      <c r="T159" s="156" t="e">
        <f>VLOOKUP($S159,Key!$C$2:$D$125,2,FALSE)</f>
        <v>#VALUE!</v>
      </c>
      <c r="U159" s="290" t="str">
        <f t="shared" si="29"/>
        <v/>
      </c>
      <c r="V159" s="151" t="str">
        <f>IF(ISERROR($N159&amp;$T159)," ",$N159&amp;$T159)</f>
        <v xml:space="preserve"> </v>
      </c>
      <c r="W159" s="155" t="e">
        <f>IF(#REF!="Y",1,0)</f>
        <v>#REF!</v>
      </c>
      <c r="X159" s="147"/>
      <c r="Y159" s="147"/>
      <c r="Z159" s="147"/>
      <c r="AA159" s="147"/>
      <c r="AB159" s="147"/>
      <c r="AC159" s="147"/>
      <c r="AD159" s="148"/>
      <c r="AE159" s="148"/>
      <c r="AF159" s="148"/>
      <c r="AG159" s="147"/>
      <c r="AH159" s="147"/>
      <c r="AI159" s="147"/>
      <c r="AJ159" s="147"/>
      <c r="AK159" s="147"/>
      <c r="AL159" s="147"/>
      <c r="AM159" s="147"/>
      <c r="AN159" s="196">
        <f t="shared" si="23"/>
        <v>0</v>
      </c>
      <c r="AO159" s="196">
        <f t="shared" si="24"/>
        <v>0</v>
      </c>
      <c r="AP159" s="205"/>
      <c r="AQ159" s="115">
        <f>IF(AND($H159="",$I159="",$L159=""),Key!$G$9,Key!$G$8)</f>
        <v>0</v>
      </c>
      <c r="AR159" s="111">
        <f>$AN159*Key!$G$12</f>
        <v>0</v>
      </c>
      <c r="AS159" s="190"/>
      <c r="AT159" s="190"/>
      <c r="AU159" s="192">
        <f t="shared" si="25"/>
        <v>0</v>
      </c>
      <c r="AV159" s="175">
        <f t="shared" si="26"/>
        <v>0</v>
      </c>
      <c r="AW159" s="204">
        <f>AP159*Key!$G$5</f>
        <v>0</v>
      </c>
      <c r="AX159" s="150"/>
      <c r="AY159" s="176">
        <f t="shared" si="27"/>
        <v>0</v>
      </c>
    </row>
    <row r="160" spans="1:51" ht="15" customHeight="1" thickBot="1">
      <c r="A160" s="22">
        <v>136</v>
      </c>
      <c r="B160" s="84">
        <f t="shared" si="22"/>
        <v>0</v>
      </c>
      <c r="C160" s="213"/>
      <c r="D160" s="214"/>
      <c r="E160" s="214"/>
      <c r="F160" s="214"/>
      <c r="G160" s="215"/>
      <c r="H160" s="149"/>
      <c r="I160" s="142"/>
      <c r="J160" s="212" t="str">
        <f t="shared" si="28"/>
        <v xml:space="preserve"> </v>
      </c>
      <c r="K160" s="212"/>
      <c r="L160" s="149"/>
      <c r="M160" s="149"/>
      <c r="N160" s="150"/>
      <c r="O160" s="150"/>
      <c r="P160" s="150"/>
      <c r="Q160" s="150"/>
      <c r="R160" s="156" t="str">
        <f t="shared" si="30"/>
        <v>//</v>
      </c>
      <c r="S160" s="27" t="e">
        <f>DATEDIF($R160,Key!$G$2,"Y")</f>
        <v>#VALUE!</v>
      </c>
      <c r="T160" s="156" t="e">
        <f>VLOOKUP($S160,Key!$C$2:$D$125,2,FALSE)</f>
        <v>#VALUE!</v>
      </c>
      <c r="U160" s="290" t="str">
        <f t="shared" si="29"/>
        <v/>
      </c>
      <c r="V160" s="151" t="str">
        <f>IF(ISERROR($N160&amp;$T160)," ",$N160&amp;$T160)</f>
        <v xml:space="preserve"> </v>
      </c>
      <c r="W160" s="152" t="e">
        <f>IF(#REF!="Y",1,0)</f>
        <v>#REF!</v>
      </c>
      <c r="X160" s="147"/>
      <c r="Y160" s="147"/>
      <c r="Z160" s="147"/>
      <c r="AA160" s="147"/>
      <c r="AB160" s="147"/>
      <c r="AC160" s="147"/>
      <c r="AD160" s="148"/>
      <c r="AE160" s="148"/>
      <c r="AF160" s="148"/>
      <c r="AG160" s="147"/>
      <c r="AH160" s="147"/>
      <c r="AI160" s="147"/>
      <c r="AJ160" s="147"/>
      <c r="AK160" s="147"/>
      <c r="AL160" s="147"/>
      <c r="AM160" s="147"/>
      <c r="AN160" s="196">
        <f t="shared" si="23"/>
        <v>0</v>
      </c>
      <c r="AO160" s="196">
        <f t="shared" si="24"/>
        <v>0</v>
      </c>
      <c r="AP160" s="205"/>
      <c r="AQ160" s="115">
        <f>IF(AND($H160="",$I160="",$L160=""),Key!$G$9,Key!$G$8)</f>
        <v>0</v>
      </c>
      <c r="AR160" s="111">
        <f>$AN160*Key!$G$12</f>
        <v>0</v>
      </c>
      <c r="AS160" s="190"/>
      <c r="AT160" s="190"/>
      <c r="AU160" s="192">
        <f t="shared" si="25"/>
        <v>0</v>
      </c>
      <c r="AV160" s="175">
        <f t="shared" si="26"/>
        <v>0</v>
      </c>
      <c r="AW160" s="204">
        <f>AP160*Key!$G$5</f>
        <v>0</v>
      </c>
      <c r="AX160" s="150"/>
      <c r="AY160" s="176">
        <f t="shared" si="27"/>
        <v>0</v>
      </c>
    </row>
    <row r="161" spans="1:51" ht="15" customHeight="1" thickBot="1">
      <c r="A161" s="22">
        <v>137</v>
      </c>
      <c r="B161" s="84">
        <f t="shared" si="22"/>
        <v>0</v>
      </c>
      <c r="C161" s="213"/>
      <c r="D161" s="214"/>
      <c r="E161" s="214"/>
      <c r="F161" s="214"/>
      <c r="G161" s="215"/>
      <c r="H161" s="149"/>
      <c r="I161" s="142"/>
      <c r="J161" s="212" t="str">
        <f t="shared" si="28"/>
        <v xml:space="preserve"> </v>
      </c>
      <c r="K161" s="212"/>
      <c r="L161" s="149"/>
      <c r="M161" s="149"/>
      <c r="N161" s="150"/>
      <c r="O161" s="150"/>
      <c r="P161" s="150"/>
      <c r="Q161" s="150"/>
      <c r="R161" s="156" t="str">
        <f t="shared" si="30"/>
        <v>//</v>
      </c>
      <c r="S161" s="27" t="e">
        <f>DATEDIF($R161,Key!$G$2,"Y")</f>
        <v>#VALUE!</v>
      </c>
      <c r="T161" s="156" t="e">
        <f>VLOOKUP($S161,Key!$C$2:$D$125,2,FALSE)</f>
        <v>#VALUE!</v>
      </c>
      <c r="U161" s="290" t="str">
        <f t="shared" si="29"/>
        <v/>
      </c>
      <c r="V161" s="151" t="str">
        <f>IF(ISERROR($N161&amp;$T161)," ",$N161&amp;$T161)</f>
        <v xml:space="preserve"> </v>
      </c>
      <c r="W161" s="155" t="e">
        <f>IF(#REF!="Y",1,0)</f>
        <v>#REF!</v>
      </c>
      <c r="X161" s="147"/>
      <c r="Y161" s="147"/>
      <c r="Z161" s="147"/>
      <c r="AA161" s="147"/>
      <c r="AB161" s="147"/>
      <c r="AC161" s="147"/>
      <c r="AD161" s="148"/>
      <c r="AE161" s="148"/>
      <c r="AF161" s="148"/>
      <c r="AG161" s="147"/>
      <c r="AH161" s="147"/>
      <c r="AI161" s="147"/>
      <c r="AJ161" s="147"/>
      <c r="AK161" s="147"/>
      <c r="AL161" s="147"/>
      <c r="AM161" s="147"/>
      <c r="AN161" s="196">
        <f t="shared" si="23"/>
        <v>0</v>
      </c>
      <c r="AO161" s="196">
        <f t="shared" si="24"/>
        <v>0</v>
      </c>
      <c r="AP161" s="205"/>
      <c r="AQ161" s="115">
        <f>IF(AND($H161="",$I161="",$L161=""),Key!$G$9,Key!$G$8)</f>
        <v>0</v>
      </c>
      <c r="AR161" s="111">
        <f>$AN161*Key!$G$12</f>
        <v>0</v>
      </c>
      <c r="AS161" s="190"/>
      <c r="AT161" s="190"/>
      <c r="AU161" s="192">
        <f t="shared" si="25"/>
        <v>0</v>
      </c>
      <c r="AV161" s="175">
        <f t="shared" si="26"/>
        <v>0</v>
      </c>
      <c r="AW161" s="204">
        <f>AP161*Key!$G$5</f>
        <v>0</v>
      </c>
      <c r="AX161" s="150"/>
      <c r="AY161" s="176">
        <f t="shared" si="27"/>
        <v>0</v>
      </c>
    </row>
    <row r="162" spans="1:51" ht="15" customHeight="1" thickBot="1">
      <c r="A162" s="22">
        <v>138</v>
      </c>
      <c r="B162" s="84">
        <f t="shared" si="22"/>
        <v>0</v>
      </c>
      <c r="C162" s="213"/>
      <c r="D162" s="214"/>
      <c r="E162" s="214"/>
      <c r="F162" s="214"/>
      <c r="G162" s="215"/>
      <c r="H162" s="149"/>
      <c r="I162" s="142"/>
      <c r="J162" s="212" t="str">
        <f t="shared" si="28"/>
        <v xml:space="preserve"> </v>
      </c>
      <c r="K162" s="212"/>
      <c r="L162" s="149"/>
      <c r="M162" s="149"/>
      <c r="N162" s="150"/>
      <c r="O162" s="150"/>
      <c r="P162" s="150"/>
      <c r="Q162" s="150"/>
      <c r="R162" s="156" t="str">
        <f t="shared" si="30"/>
        <v>//</v>
      </c>
      <c r="S162" s="27" t="e">
        <f>DATEDIF($R162,Key!$G$2,"Y")</f>
        <v>#VALUE!</v>
      </c>
      <c r="T162" s="156" t="e">
        <f>VLOOKUP($S162,Key!$C$2:$D$125,2,FALSE)</f>
        <v>#VALUE!</v>
      </c>
      <c r="U162" s="290" t="str">
        <f t="shared" si="29"/>
        <v/>
      </c>
      <c r="V162" s="151" t="str">
        <f>IF(ISERROR($N162&amp;$T162)," ",$N162&amp;$T162)</f>
        <v xml:space="preserve"> </v>
      </c>
      <c r="W162" s="152" t="e">
        <f>IF(#REF!="Y",1,0)</f>
        <v>#REF!</v>
      </c>
      <c r="X162" s="147"/>
      <c r="Y162" s="147"/>
      <c r="Z162" s="147"/>
      <c r="AA162" s="147"/>
      <c r="AB162" s="147"/>
      <c r="AC162" s="147"/>
      <c r="AD162" s="148"/>
      <c r="AE162" s="148"/>
      <c r="AF162" s="148"/>
      <c r="AG162" s="147"/>
      <c r="AH162" s="147"/>
      <c r="AI162" s="147"/>
      <c r="AJ162" s="147"/>
      <c r="AK162" s="147"/>
      <c r="AL162" s="147"/>
      <c r="AM162" s="147"/>
      <c r="AN162" s="196">
        <f t="shared" si="23"/>
        <v>0</v>
      </c>
      <c r="AO162" s="196">
        <f t="shared" si="24"/>
        <v>0</v>
      </c>
      <c r="AP162" s="205"/>
      <c r="AQ162" s="115">
        <f>IF(AND($H162="",$I162="",$L162=""),Key!$G$9,Key!$G$8)</f>
        <v>0</v>
      </c>
      <c r="AR162" s="111">
        <f>$AN162*Key!$G$12</f>
        <v>0</v>
      </c>
      <c r="AS162" s="190"/>
      <c r="AT162" s="190"/>
      <c r="AU162" s="192">
        <f t="shared" si="25"/>
        <v>0</v>
      </c>
      <c r="AV162" s="175">
        <f t="shared" si="26"/>
        <v>0</v>
      </c>
      <c r="AW162" s="204">
        <f>AP162*Key!$G$5</f>
        <v>0</v>
      </c>
      <c r="AX162" s="150"/>
      <c r="AY162" s="176">
        <f t="shared" si="27"/>
        <v>0</v>
      </c>
    </row>
    <row r="163" spans="1:51" ht="15" customHeight="1" thickBot="1">
      <c r="A163" s="22">
        <v>139</v>
      </c>
      <c r="B163" s="84">
        <f t="shared" si="22"/>
        <v>0</v>
      </c>
      <c r="C163" s="213"/>
      <c r="D163" s="214"/>
      <c r="E163" s="214"/>
      <c r="F163" s="214"/>
      <c r="G163" s="215"/>
      <c r="H163" s="149"/>
      <c r="I163" s="142"/>
      <c r="J163" s="212" t="str">
        <f t="shared" si="28"/>
        <v xml:space="preserve"> </v>
      </c>
      <c r="K163" s="212"/>
      <c r="L163" s="149"/>
      <c r="M163" s="149"/>
      <c r="N163" s="150"/>
      <c r="O163" s="150"/>
      <c r="P163" s="150"/>
      <c r="Q163" s="150"/>
      <c r="R163" s="156" t="str">
        <f t="shared" si="30"/>
        <v>//</v>
      </c>
      <c r="S163" s="27" t="e">
        <f>DATEDIF($R163,Key!$G$2,"Y")</f>
        <v>#VALUE!</v>
      </c>
      <c r="T163" s="156" t="e">
        <f>VLOOKUP($S163,Key!$C$2:$D$125,2,FALSE)</f>
        <v>#VALUE!</v>
      </c>
      <c r="U163" s="290" t="str">
        <f t="shared" si="29"/>
        <v/>
      </c>
      <c r="V163" s="151" t="str">
        <f>IF(ISERROR($N163&amp;$T163)," ",$N163&amp;$T163)</f>
        <v xml:space="preserve"> </v>
      </c>
      <c r="W163" s="155" t="e">
        <f>IF(#REF!="Y",1,0)</f>
        <v>#REF!</v>
      </c>
      <c r="X163" s="147"/>
      <c r="Y163" s="147"/>
      <c r="Z163" s="147"/>
      <c r="AA163" s="147"/>
      <c r="AB163" s="147"/>
      <c r="AC163" s="147"/>
      <c r="AD163" s="148"/>
      <c r="AE163" s="148"/>
      <c r="AF163" s="148"/>
      <c r="AG163" s="147"/>
      <c r="AH163" s="147"/>
      <c r="AI163" s="147"/>
      <c r="AJ163" s="147"/>
      <c r="AK163" s="147"/>
      <c r="AL163" s="147"/>
      <c r="AM163" s="147"/>
      <c r="AN163" s="196">
        <f t="shared" si="23"/>
        <v>0</v>
      </c>
      <c r="AO163" s="196">
        <f t="shared" si="24"/>
        <v>0</v>
      </c>
      <c r="AP163" s="205"/>
      <c r="AQ163" s="115">
        <f>IF(AND($H163="",$I163="",$L163=""),Key!$G$9,Key!$G$8)</f>
        <v>0</v>
      </c>
      <c r="AR163" s="111">
        <f>$AN163*Key!$G$12</f>
        <v>0</v>
      </c>
      <c r="AS163" s="190"/>
      <c r="AT163" s="190"/>
      <c r="AU163" s="192">
        <f t="shared" si="25"/>
        <v>0</v>
      </c>
      <c r="AV163" s="175">
        <f t="shared" si="26"/>
        <v>0</v>
      </c>
      <c r="AW163" s="204">
        <f>AP163*Key!$G$5</f>
        <v>0</v>
      </c>
      <c r="AX163" s="150"/>
      <c r="AY163" s="176">
        <f t="shared" si="27"/>
        <v>0</v>
      </c>
    </row>
    <row r="164" spans="1:51" ht="15" customHeight="1" thickBot="1">
      <c r="A164" s="22">
        <v>140</v>
      </c>
      <c r="B164" s="84">
        <f t="shared" si="22"/>
        <v>0</v>
      </c>
      <c r="C164" s="213"/>
      <c r="D164" s="214"/>
      <c r="E164" s="214"/>
      <c r="F164" s="214"/>
      <c r="G164" s="215"/>
      <c r="H164" s="149"/>
      <c r="I164" s="142"/>
      <c r="J164" s="212" t="str">
        <f t="shared" si="28"/>
        <v xml:space="preserve"> </v>
      </c>
      <c r="K164" s="212"/>
      <c r="L164" s="149"/>
      <c r="M164" s="149"/>
      <c r="N164" s="150"/>
      <c r="O164" s="150"/>
      <c r="P164" s="150"/>
      <c r="Q164" s="150"/>
      <c r="R164" s="156" t="str">
        <f t="shared" si="30"/>
        <v>//</v>
      </c>
      <c r="S164" s="27" t="e">
        <f>DATEDIF($R164,Key!$G$2,"Y")</f>
        <v>#VALUE!</v>
      </c>
      <c r="T164" s="156" t="e">
        <f>VLOOKUP($S164,Key!$C$2:$D$125,2,FALSE)</f>
        <v>#VALUE!</v>
      </c>
      <c r="U164" s="290" t="str">
        <f t="shared" si="29"/>
        <v/>
      </c>
      <c r="V164" s="151" t="str">
        <f>IF(ISERROR($N164&amp;$T164)," ",$N164&amp;$T164)</f>
        <v xml:space="preserve"> </v>
      </c>
      <c r="W164" s="152" t="e">
        <f>IF(#REF!="Y",1,0)</f>
        <v>#REF!</v>
      </c>
      <c r="X164" s="147"/>
      <c r="Y164" s="147"/>
      <c r="Z164" s="147"/>
      <c r="AA164" s="147"/>
      <c r="AB164" s="147"/>
      <c r="AC164" s="147"/>
      <c r="AD164" s="148"/>
      <c r="AE164" s="148"/>
      <c r="AF164" s="148"/>
      <c r="AG164" s="147"/>
      <c r="AH164" s="147"/>
      <c r="AI164" s="147"/>
      <c r="AJ164" s="147"/>
      <c r="AK164" s="147"/>
      <c r="AL164" s="147"/>
      <c r="AM164" s="147"/>
      <c r="AN164" s="196">
        <f t="shared" si="23"/>
        <v>0</v>
      </c>
      <c r="AO164" s="196">
        <f t="shared" si="24"/>
        <v>0</v>
      </c>
      <c r="AP164" s="205"/>
      <c r="AQ164" s="115">
        <f>IF(AND($H164="",$I164="",$L164=""),Key!$G$9,Key!$G$8)</f>
        <v>0</v>
      </c>
      <c r="AR164" s="111">
        <f>$AN164*Key!$G$12</f>
        <v>0</v>
      </c>
      <c r="AS164" s="190"/>
      <c r="AT164" s="190"/>
      <c r="AU164" s="192">
        <f t="shared" si="25"/>
        <v>0</v>
      </c>
      <c r="AV164" s="175">
        <f t="shared" si="26"/>
        <v>0</v>
      </c>
      <c r="AW164" s="204">
        <f>AP164*Key!$G$5</f>
        <v>0</v>
      </c>
      <c r="AX164" s="150"/>
      <c r="AY164" s="176">
        <f t="shared" si="27"/>
        <v>0</v>
      </c>
    </row>
    <row r="165" spans="1:51" ht="15" customHeight="1" thickBot="1">
      <c r="A165" s="22">
        <v>141</v>
      </c>
      <c r="B165" s="84">
        <f t="shared" si="22"/>
        <v>0</v>
      </c>
      <c r="C165" s="213"/>
      <c r="D165" s="214"/>
      <c r="E165" s="214"/>
      <c r="F165" s="214"/>
      <c r="G165" s="215"/>
      <c r="H165" s="149"/>
      <c r="I165" s="142"/>
      <c r="J165" s="212" t="str">
        <f t="shared" si="28"/>
        <v xml:space="preserve"> </v>
      </c>
      <c r="K165" s="212"/>
      <c r="L165" s="149"/>
      <c r="M165" s="149"/>
      <c r="N165" s="150"/>
      <c r="O165" s="150"/>
      <c r="P165" s="150"/>
      <c r="Q165" s="150"/>
      <c r="R165" s="156" t="str">
        <f t="shared" si="30"/>
        <v>//</v>
      </c>
      <c r="S165" s="27" t="e">
        <f>DATEDIF($R165,Key!$G$2,"Y")</f>
        <v>#VALUE!</v>
      </c>
      <c r="T165" s="156" t="e">
        <f>VLOOKUP($S165,Key!$C$2:$D$125,2,FALSE)</f>
        <v>#VALUE!</v>
      </c>
      <c r="U165" s="290" t="str">
        <f t="shared" si="29"/>
        <v/>
      </c>
      <c r="V165" s="151" t="str">
        <f>IF(ISERROR($N165&amp;$T165)," ",$N165&amp;$T165)</f>
        <v xml:space="preserve"> </v>
      </c>
      <c r="W165" s="155" t="e">
        <f>IF(#REF!="Y",1,0)</f>
        <v>#REF!</v>
      </c>
      <c r="X165" s="147"/>
      <c r="Y165" s="147"/>
      <c r="Z165" s="147"/>
      <c r="AA165" s="147"/>
      <c r="AB165" s="147"/>
      <c r="AC165" s="147"/>
      <c r="AD165" s="148"/>
      <c r="AE165" s="148"/>
      <c r="AF165" s="148"/>
      <c r="AG165" s="147"/>
      <c r="AH165" s="147"/>
      <c r="AI165" s="147"/>
      <c r="AJ165" s="147"/>
      <c r="AK165" s="147"/>
      <c r="AL165" s="147"/>
      <c r="AM165" s="147"/>
      <c r="AN165" s="196">
        <f t="shared" si="23"/>
        <v>0</v>
      </c>
      <c r="AO165" s="196">
        <f t="shared" si="24"/>
        <v>0</v>
      </c>
      <c r="AP165" s="205"/>
      <c r="AQ165" s="115">
        <f>IF(AND($H165="",$I165="",$L165=""),Key!$G$9,Key!$G$8)</f>
        <v>0</v>
      </c>
      <c r="AR165" s="111">
        <f>$AN165*Key!$G$12</f>
        <v>0</v>
      </c>
      <c r="AS165" s="190"/>
      <c r="AT165" s="190"/>
      <c r="AU165" s="192">
        <f t="shared" si="25"/>
        <v>0</v>
      </c>
      <c r="AV165" s="175">
        <f t="shared" si="26"/>
        <v>0</v>
      </c>
      <c r="AW165" s="204">
        <f>AP165*Key!$G$5</f>
        <v>0</v>
      </c>
      <c r="AX165" s="150"/>
      <c r="AY165" s="176">
        <f t="shared" si="27"/>
        <v>0</v>
      </c>
    </row>
    <row r="166" spans="1:51" ht="15" customHeight="1" thickBot="1">
      <c r="A166" s="22">
        <v>142</v>
      </c>
      <c r="B166" s="84">
        <f t="shared" si="22"/>
        <v>0</v>
      </c>
      <c r="C166" s="213"/>
      <c r="D166" s="214"/>
      <c r="E166" s="214"/>
      <c r="F166" s="214"/>
      <c r="G166" s="215"/>
      <c r="H166" s="149"/>
      <c r="I166" s="142"/>
      <c r="J166" s="212" t="str">
        <f t="shared" si="28"/>
        <v xml:space="preserve"> </v>
      </c>
      <c r="K166" s="212"/>
      <c r="L166" s="149"/>
      <c r="M166" s="149"/>
      <c r="N166" s="150"/>
      <c r="O166" s="150"/>
      <c r="P166" s="150"/>
      <c r="Q166" s="150"/>
      <c r="R166" s="156" t="str">
        <f t="shared" si="30"/>
        <v>//</v>
      </c>
      <c r="S166" s="27" t="e">
        <f>DATEDIF($R166,Key!$G$2,"Y")</f>
        <v>#VALUE!</v>
      </c>
      <c r="T166" s="156" t="e">
        <f>VLOOKUP($S166,Key!$C$2:$D$125,2,FALSE)</f>
        <v>#VALUE!</v>
      </c>
      <c r="U166" s="290" t="str">
        <f t="shared" si="29"/>
        <v/>
      </c>
      <c r="V166" s="151" t="str">
        <f>IF(ISERROR($N166&amp;$T166)," ",$N166&amp;$T166)</f>
        <v xml:space="preserve"> </v>
      </c>
      <c r="W166" s="152" t="e">
        <f>IF(#REF!="Y",1,0)</f>
        <v>#REF!</v>
      </c>
      <c r="X166" s="147"/>
      <c r="Y166" s="147"/>
      <c r="Z166" s="147"/>
      <c r="AA166" s="147"/>
      <c r="AB166" s="147"/>
      <c r="AC166" s="147"/>
      <c r="AD166" s="148"/>
      <c r="AE166" s="148"/>
      <c r="AF166" s="148"/>
      <c r="AG166" s="147"/>
      <c r="AH166" s="147"/>
      <c r="AI166" s="147"/>
      <c r="AJ166" s="147"/>
      <c r="AK166" s="147"/>
      <c r="AL166" s="147"/>
      <c r="AM166" s="147"/>
      <c r="AN166" s="196">
        <f t="shared" si="23"/>
        <v>0</v>
      </c>
      <c r="AO166" s="196">
        <f t="shared" si="24"/>
        <v>0</v>
      </c>
      <c r="AP166" s="205"/>
      <c r="AQ166" s="115">
        <f>IF(AND($H166="",$I166="",$L166=""),Key!$G$9,Key!$G$8)</f>
        <v>0</v>
      </c>
      <c r="AR166" s="111">
        <f>$AN166*Key!$G$12</f>
        <v>0</v>
      </c>
      <c r="AS166" s="190"/>
      <c r="AT166" s="190"/>
      <c r="AU166" s="192">
        <f t="shared" si="25"/>
        <v>0</v>
      </c>
      <c r="AV166" s="175">
        <f t="shared" si="26"/>
        <v>0</v>
      </c>
      <c r="AW166" s="204">
        <f>AP166*Key!$G$5</f>
        <v>0</v>
      </c>
      <c r="AX166" s="150"/>
      <c r="AY166" s="176">
        <f t="shared" si="27"/>
        <v>0</v>
      </c>
    </row>
    <row r="167" spans="1:51" ht="15" customHeight="1" thickBot="1">
      <c r="A167" s="22">
        <v>143</v>
      </c>
      <c r="B167" s="84">
        <f t="shared" si="22"/>
        <v>0</v>
      </c>
      <c r="C167" s="213"/>
      <c r="D167" s="214"/>
      <c r="E167" s="214"/>
      <c r="F167" s="214"/>
      <c r="G167" s="215"/>
      <c r="H167" s="149"/>
      <c r="I167" s="142"/>
      <c r="J167" s="212" t="str">
        <f t="shared" si="28"/>
        <v xml:space="preserve"> </v>
      </c>
      <c r="K167" s="212"/>
      <c r="L167" s="149"/>
      <c r="M167" s="149"/>
      <c r="N167" s="150"/>
      <c r="O167" s="150"/>
      <c r="P167" s="150"/>
      <c r="Q167" s="150"/>
      <c r="R167" s="156" t="str">
        <f t="shared" si="30"/>
        <v>//</v>
      </c>
      <c r="S167" s="27" t="e">
        <f>DATEDIF($R167,Key!$G$2,"Y")</f>
        <v>#VALUE!</v>
      </c>
      <c r="T167" s="156" t="e">
        <f>VLOOKUP($S167,Key!$C$2:$D$125,2,FALSE)</f>
        <v>#VALUE!</v>
      </c>
      <c r="U167" s="290" t="str">
        <f t="shared" si="29"/>
        <v/>
      </c>
      <c r="V167" s="151" t="str">
        <f>IF(ISERROR($N167&amp;$T167)," ",$N167&amp;$T167)</f>
        <v xml:space="preserve"> </v>
      </c>
      <c r="W167" s="155" t="e">
        <f>IF(#REF!="Y",1,0)</f>
        <v>#REF!</v>
      </c>
      <c r="X167" s="147"/>
      <c r="Y167" s="147"/>
      <c r="Z167" s="147"/>
      <c r="AA167" s="147"/>
      <c r="AB167" s="147"/>
      <c r="AC167" s="147"/>
      <c r="AD167" s="148"/>
      <c r="AE167" s="148"/>
      <c r="AF167" s="148"/>
      <c r="AG167" s="147"/>
      <c r="AH167" s="147"/>
      <c r="AI167" s="147"/>
      <c r="AJ167" s="147"/>
      <c r="AK167" s="147"/>
      <c r="AL167" s="147"/>
      <c r="AM167" s="147"/>
      <c r="AN167" s="196">
        <f t="shared" si="23"/>
        <v>0</v>
      </c>
      <c r="AO167" s="196">
        <f t="shared" si="24"/>
        <v>0</v>
      </c>
      <c r="AP167" s="205"/>
      <c r="AQ167" s="115">
        <f>IF(AND($H167="",$I167="",$L167=""),Key!$G$9,Key!$G$8)</f>
        <v>0</v>
      </c>
      <c r="AR167" s="111">
        <f>$AN167*Key!$G$12</f>
        <v>0</v>
      </c>
      <c r="AS167" s="190"/>
      <c r="AT167" s="190"/>
      <c r="AU167" s="192">
        <f t="shared" si="25"/>
        <v>0</v>
      </c>
      <c r="AV167" s="175">
        <f t="shared" si="26"/>
        <v>0</v>
      </c>
      <c r="AW167" s="204">
        <f>AP167*Key!$G$5</f>
        <v>0</v>
      </c>
      <c r="AX167" s="150"/>
      <c r="AY167" s="176">
        <f t="shared" si="27"/>
        <v>0</v>
      </c>
    </row>
    <row r="168" spans="1:51" ht="15" customHeight="1" thickBot="1">
      <c r="A168" s="22">
        <v>144</v>
      </c>
      <c r="B168" s="84">
        <f t="shared" si="22"/>
        <v>0</v>
      </c>
      <c r="C168" s="213"/>
      <c r="D168" s="214"/>
      <c r="E168" s="214"/>
      <c r="F168" s="214"/>
      <c r="G168" s="215"/>
      <c r="H168" s="149"/>
      <c r="I168" s="142"/>
      <c r="J168" s="212" t="str">
        <f t="shared" si="28"/>
        <v xml:space="preserve"> </v>
      </c>
      <c r="K168" s="212"/>
      <c r="L168" s="149"/>
      <c r="M168" s="149"/>
      <c r="N168" s="150"/>
      <c r="O168" s="150"/>
      <c r="P168" s="150"/>
      <c r="Q168" s="150"/>
      <c r="R168" s="156" t="str">
        <f t="shared" si="30"/>
        <v>//</v>
      </c>
      <c r="S168" s="27" t="e">
        <f>DATEDIF($R168,Key!$G$2,"Y")</f>
        <v>#VALUE!</v>
      </c>
      <c r="T168" s="156" t="e">
        <f>VLOOKUP($S168,Key!$C$2:$D$125,2,FALSE)</f>
        <v>#VALUE!</v>
      </c>
      <c r="U168" s="290" t="str">
        <f t="shared" si="29"/>
        <v/>
      </c>
      <c r="V168" s="151" t="str">
        <f>IF(ISERROR($N168&amp;$T168)," ",$N168&amp;$T168)</f>
        <v xml:space="preserve"> </v>
      </c>
      <c r="W168" s="152" t="e">
        <f>IF(#REF!="Y",1,0)</f>
        <v>#REF!</v>
      </c>
      <c r="X168" s="147"/>
      <c r="Y168" s="147"/>
      <c r="Z168" s="147"/>
      <c r="AA168" s="147"/>
      <c r="AB168" s="147"/>
      <c r="AC168" s="147"/>
      <c r="AD168" s="148"/>
      <c r="AE168" s="148"/>
      <c r="AF168" s="148"/>
      <c r="AG168" s="147"/>
      <c r="AH168" s="147"/>
      <c r="AI168" s="147"/>
      <c r="AJ168" s="147"/>
      <c r="AK168" s="147"/>
      <c r="AL168" s="147"/>
      <c r="AM168" s="147"/>
      <c r="AN168" s="196">
        <f t="shared" si="23"/>
        <v>0</v>
      </c>
      <c r="AO168" s="196">
        <f t="shared" si="24"/>
        <v>0</v>
      </c>
      <c r="AP168" s="205"/>
      <c r="AQ168" s="115">
        <f>IF(AND($H168="",$I168="",$L168=""),Key!$G$9,Key!$G$8)</f>
        <v>0</v>
      </c>
      <c r="AR168" s="111">
        <f>$AN168*Key!$G$12</f>
        <v>0</v>
      </c>
      <c r="AS168" s="190"/>
      <c r="AT168" s="190"/>
      <c r="AU168" s="192">
        <f t="shared" si="25"/>
        <v>0</v>
      </c>
      <c r="AV168" s="175">
        <f t="shared" si="26"/>
        <v>0</v>
      </c>
      <c r="AW168" s="204">
        <f>AP168*Key!$G$5</f>
        <v>0</v>
      </c>
      <c r="AX168" s="150"/>
      <c r="AY168" s="176">
        <f t="shared" si="27"/>
        <v>0</v>
      </c>
    </row>
    <row r="169" spans="1:51" ht="15" customHeight="1" thickBot="1">
      <c r="A169" s="22">
        <v>145</v>
      </c>
      <c r="B169" s="84">
        <f t="shared" si="22"/>
        <v>0</v>
      </c>
      <c r="C169" s="213"/>
      <c r="D169" s="214"/>
      <c r="E169" s="214"/>
      <c r="F169" s="214"/>
      <c r="G169" s="215"/>
      <c r="H169" s="149"/>
      <c r="I169" s="142"/>
      <c r="J169" s="212" t="str">
        <f t="shared" si="28"/>
        <v xml:space="preserve"> </v>
      </c>
      <c r="K169" s="212"/>
      <c r="L169" s="149"/>
      <c r="M169" s="149"/>
      <c r="N169" s="150"/>
      <c r="O169" s="150"/>
      <c r="P169" s="150"/>
      <c r="Q169" s="150"/>
      <c r="R169" s="156" t="str">
        <f t="shared" si="30"/>
        <v>//</v>
      </c>
      <c r="S169" s="27" t="e">
        <f>DATEDIF($R169,Key!$G$2,"Y")</f>
        <v>#VALUE!</v>
      </c>
      <c r="T169" s="156" t="e">
        <f>VLOOKUP($S169,Key!$C$2:$D$125,2,FALSE)</f>
        <v>#VALUE!</v>
      </c>
      <c r="U169" s="290" t="str">
        <f t="shared" si="29"/>
        <v/>
      </c>
      <c r="V169" s="151" t="str">
        <f>IF(ISERROR($N169&amp;$T169)," ",$N169&amp;$T169)</f>
        <v xml:space="preserve"> </v>
      </c>
      <c r="W169" s="155" t="e">
        <f>IF(#REF!="Y",1,0)</f>
        <v>#REF!</v>
      </c>
      <c r="X169" s="147"/>
      <c r="Y169" s="147"/>
      <c r="Z169" s="147"/>
      <c r="AA169" s="147"/>
      <c r="AB169" s="147"/>
      <c r="AC169" s="147"/>
      <c r="AD169" s="148"/>
      <c r="AE169" s="148"/>
      <c r="AF169" s="148"/>
      <c r="AG169" s="147"/>
      <c r="AH169" s="147"/>
      <c r="AI169" s="147"/>
      <c r="AJ169" s="147"/>
      <c r="AK169" s="147"/>
      <c r="AL169" s="147"/>
      <c r="AM169" s="147"/>
      <c r="AN169" s="196">
        <f t="shared" si="23"/>
        <v>0</v>
      </c>
      <c r="AO169" s="196">
        <f t="shared" si="24"/>
        <v>0</v>
      </c>
      <c r="AP169" s="205"/>
      <c r="AQ169" s="115">
        <f>IF(AND($H169="",$I169="",$L169=""),Key!$G$9,Key!$G$8)</f>
        <v>0</v>
      </c>
      <c r="AR169" s="111">
        <f>$AN169*Key!$G$12</f>
        <v>0</v>
      </c>
      <c r="AS169" s="190"/>
      <c r="AT169" s="190"/>
      <c r="AU169" s="192">
        <f t="shared" si="25"/>
        <v>0</v>
      </c>
      <c r="AV169" s="175">
        <f t="shared" si="26"/>
        <v>0</v>
      </c>
      <c r="AW169" s="204">
        <f>AP169*Key!$G$5</f>
        <v>0</v>
      </c>
      <c r="AX169" s="150"/>
      <c r="AY169" s="176">
        <f t="shared" si="27"/>
        <v>0</v>
      </c>
    </row>
    <row r="170" spans="1:51" ht="15" customHeight="1" thickBot="1">
      <c r="A170" s="22">
        <v>146</v>
      </c>
      <c r="B170" s="84">
        <f t="shared" si="22"/>
        <v>0</v>
      </c>
      <c r="C170" s="213"/>
      <c r="D170" s="214"/>
      <c r="E170" s="214"/>
      <c r="F170" s="214"/>
      <c r="G170" s="215"/>
      <c r="H170" s="149"/>
      <c r="I170" s="142"/>
      <c r="J170" s="212" t="str">
        <f t="shared" si="28"/>
        <v xml:space="preserve"> </v>
      </c>
      <c r="K170" s="212"/>
      <c r="L170" s="149"/>
      <c r="M170" s="149"/>
      <c r="N170" s="150"/>
      <c r="O170" s="150"/>
      <c r="P170" s="150"/>
      <c r="Q170" s="150"/>
      <c r="R170" s="156" t="str">
        <f t="shared" si="30"/>
        <v>//</v>
      </c>
      <c r="S170" s="27" t="e">
        <f>DATEDIF($R170,Key!$G$2,"Y")</f>
        <v>#VALUE!</v>
      </c>
      <c r="T170" s="156" t="e">
        <f>VLOOKUP($S170,Key!$C$2:$D$125,2,FALSE)</f>
        <v>#VALUE!</v>
      </c>
      <c r="U170" s="290" t="str">
        <f t="shared" si="29"/>
        <v/>
      </c>
      <c r="V170" s="151" t="str">
        <f>IF(ISERROR($N170&amp;$T170)," ",$N170&amp;$T170)</f>
        <v xml:space="preserve"> </v>
      </c>
      <c r="W170" s="152" t="e">
        <f>IF(#REF!="Y",1,0)</f>
        <v>#REF!</v>
      </c>
      <c r="X170" s="147"/>
      <c r="Y170" s="147"/>
      <c r="Z170" s="147"/>
      <c r="AA170" s="147"/>
      <c r="AB170" s="147"/>
      <c r="AC170" s="147"/>
      <c r="AD170" s="148"/>
      <c r="AE170" s="148"/>
      <c r="AF170" s="148"/>
      <c r="AG170" s="147"/>
      <c r="AH170" s="147"/>
      <c r="AI170" s="147"/>
      <c r="AJ170" s="147"/>
      <c r="AK170" s="147"/>
      <c r="AL170" s="147"/>
      <c r="AM170" s="147"/>
      <c r="AN170" s="196">
        <f t="shared" si="23"/>
        <v>0</v>
      </c>
      <c r="AO170" s="196">
        <f t="shared" si="24"/>
        <v>0</v>
      </c>
      <c r="AP170" s="205"/>
      <c r="AQ170" s="115">
        <f>IF(AND($H170="",$I170="",$L170=""),Key!$G$9,Key!$G$8)</f>
        <v>0</v>
      </c>
      <c r="AR170" s="111">
        <f>$AN170*Key!$G$12</f>
        <v>0</v>
      </c>
      <c r="AS170" s="190"/>
      <c r="AT170" s="190"/>
      <c r="AU170" s="192">
        <f t="shared" si="25"/>
        <v>0</v>
      </c>
      <c r="AV170" s="175">
        <f t="shared" si="26"/>
        <v>0</v>
      </c>
      <c r="AW170" s="204">
        <f>AP170*Key!$G$5</f>
        <v>0</v>
      </c>
      <c r="AX170" s="150"/>
      <c r="AY170" s="176">
        <f t="shared" si="27"/>
        <v>0</v>
      </c>
    </row>
    <row r="171" spans="1:51" ht="15" customHeight="1" thickBot="1">
      <c r="A171" s="22">
        <v>147</v>
      </c>
      <c r="B171" s="84">
        <f t="shared" si="22"/>
        <v>0</v>
      </c>
      <c r="C171" s="213"/>
      <c r="D171" s="214"/>
      <c r="E171" s="214"/>
      <c r="F171" s="214"/>
      <c r="G171" s="215"/>
      <c r="H171" s="149"/>
      <c r="I171" s="142"/>
      <c r="J171" s="212" t="str">
        <f t="shared" si="28"/>
        <v xml:space="preserve"> </v>
      </c>
      <c r="K171" s="212"/>
      <c r="L171" s="149"/>
      <c r="M171" s="149"/>
      <c r="N171" s="150"/>
      <c r="O171" s="150"/>
      <c r="P171" s="150"/>
      <c r="Q171" s="150"/>
      <c r="R171" s="156" t="str">
        <f t="shared" si="30"/>
        <v>//</v>
      </c>
      <c r="S171" s="27" t="e">
        <f>DATEDIF($R171,Key!$G$2,"Y")</f>
        <v>#VALUE!</v>
      </c>
      <c r="T171" s="156" t="e">
        <f>VLOOKUP($S171,Key!$C$2:$D$125,2,FALSE)</f>
        <v>#VALUE!</v>
      </c>
      <c r="U171" s="290" t="str">
        <f t="shared" si="29"/>
        <v/>
      </c>
      <c r="V171" s="151" t="str">
        <f>IF(ISERROR($N171&amp;$T171)," ",$N171&amp;$T171)</f>
        <v xml:space="preserve"> </v>
      </c>
      <c r="W171" s="155" t="e">
        <f>IF(#REF!="Y",1,0)</f>
        <v>#REF!</v>
      </c>
      <c r="X171" s="147"/>
      <c r="Y171" s="147"/>
      <c r="Z171" s="147"/>
      <c r="AA171" s="147"/>
      <c r="AB171" s="147"/>
      <c r="AC171" s="147"/>
      <c r="AD171" s="148"/>
      <c r="AE171" s="148"/>
      <c r="AF171" s="148"/>
      <c r="AG171" s="147"/>
      <c r="AH171" s="147"/>
      <c r="AI171" s="147"/>
      <c r="AJ171" s="147"/>
      <c r="AK171" s="147"/>
      <c r="AL171" s="147"/>
      <c r="AM171" s="147"/>
      <c r="AN171" s="196">
        <f t="shared" si="23"/>
        <v>0</v>
      </c>
      <c r="AO171" s="196">
        <f t="shared" si="24"/>
        <v>0</v>
      </c>
      <c r="AP171" s="205"/>
      <c r="AQ171" s="115">
        <f>IF(AND($H171="",$I171="",$L171=""),Key!$G$9,Key!$G$8)</f>
        <v>0</v>
      </c>
      <c r="AR171" s="111">
        <f>$AN171*Key!$G$12</f>
        <v>0</v>
      </c>
      <c r="AS171" s="190"/>
      <c r="AT171" s="190"/>
      <c r="AU171" s="192">
        <f t="shared" si="25"/>
        <v>0</v>
      </c>
      <c r="AV171" s="175">
        <f t="shared" si="26"/>
        <v>0</v>
      </c>
      <c r="AW171" s="204">
        <f>AP171*Key!$G$5</f>
        <v>0</v>
      </c>
      <c r="AX171" s="150"/>
      <c r="AY171" s="176">
        <f t="shared" si="27"/>
        <v>0</v>
      </c>
    </row>
    <row r="172" spans="1:51" ht="15" customHeight="1" thickBot="1">
      <c r="A172" s="22">
        <v>148</v>
      </c>
      <c r="B172" s="84">
        <f t="shared" si="22"/>
        <v>0</v>
      </c>
      <c r="C172" s="213"/>
      <c r="D172" s="214"/>
      <c r="E172" s="214"/>
      <c r="F172" s="214"/>
      <c r="G172" s="215"/>
      <c r="H172" s="149"/>
      <c r="I172" s="142"/>
      <c r="J172" s="212" t="str">
        <f t="shared" si="28"/>
        <v xml:space="preserve"> </v>
      </c>
      <c r="K172" s="212"/>
      <c r="L172" s="149"/>
      <c r="M172" s="149"/>
      <c r="N172" s="150"/>
      <c r="O172" s="150"/>
      <c r="P172" s="150"/>
      <c r="Q172" s="150"/>
      <c r="R172" s="156" t="str">
        <f t="shared" si="30"/>
        <v>//</v>
      </c>
      <c r="S172" s="27" t="e">
        <f>DATEDIF($R172,Key!$G$2,"Y")</f>
        <v>#VALUE!</v>
      </c>
      <c r="T172" s="156" t="e">
        <f>VLOOKUP($S172,Key!$C$2:$D$125,2,FALSE)</f>
        <v>#VALUE!</v>
      </c>
      <c r="U172" s="290" t="str">
        <f t="shared" si="29"/>
        <v/>
      </c>
      <c r="V172" s="151" t="str">
        <f>IF(ISERROR($N172&amp;$T172)," ",$N172&amp;$T172)</f>
        <v xml:space="preserve"> </v>
      </c>
      <c r="W172" s="152" t="e">
        <f>IF(#REF!="Y",1,0)</f>
        <v>#REF!</v>
      </c>
      <c r="X172" s="147"/>
      <c r="Y172" s="147"/>
      <c r="Z172" s="147"/>
      <c r="AA172" s="147"/>
      <c r="AB172" s="147"/>
      <c r="AC172" s="147"/>
      <c r="AD172" s="148"/>
      <c r="AE172" s="148"/>
      <c r="AF172" s="148"/>
      <c r="AG172" s="147"/>
      <c r="AH172" s="147"/>
      <c r="AI172" s="147"/>
      <c r="AJ172" s="147"/>
      <c r="AK172" s="147"/>
      <c r="AL172" s="147"/>
      <c r="AM172" s="147"/>
      <c r="AN172" s="196">
        <f t="shared" si="23"/>
        <v>0</v>
      </c>
      <c r="AO172" s="196">
        <f t="shared" si="24"/>
        <v>0</v>
      </c>
      <c r="AP172" s="205"/>
      <c r="AQ172" s="115">
        <f>IF(AND($H172="",$I172="",$L172=""),Key!$G$9,Key!$G$8)</f>
        <v>0</v>
      </c>
      <c r="AR172" s="111">
        <f>$AN172*Key!$G$12</f>
        <v>0</v>
      </c>
      <c r="AS172" s="190"/>
      <c r="AT172" s="190"/>
      <c r="AU172" s="192">
        <f t="shared" si="25"/>
        <v>0</v>
      </c>
      <c r="AV172" s="175">
        <f t="shared" si="26"/>
        <v>0</v>
      </c>
      <c r="AW172" s="204">
        <f>AP172*Key!$G$5</f>
        <v>0</v>
      </c>
      <c r="AX172" s="150"/>
      <c r="AY172" s="176">
        <f t="shared" si="27"/>
        <v>0</v>
      </c>
    </row>
    <row r="173" spans="1:51" ht="15" customHeight="1" thickBot="1">
      <c r="A173" s="22">
        <v>149</v>
      </c>
      <c r="B173" s="84">
        <f t="shared" si="22"/>
        <v>0</v>
      </c>
      <c r="C173" s="213"/>
      <c r="D173" s="214"/>
      <c r="E173" s="214"/>
      <c r="F173" s="214"/>
      <c r="G173" s="215"/>
      <c r="H173" s="149"/>
      <c r="I173" s="142"/>
      <c r="J173" s="212" t="str">
        <f t="shared" si="28"/>
        <v xml:space="preserve"> </v>
      </c>
      <c r="K173" s="212"/>
      <c r="L173" s="149"/>
      <c r="M173" s="149"/>
      <c r="N173" s="150"/>
      <c r="O173" s="150"/>
      <c r="P173" s="150"/>
      <c r="Q173" s="150"/>
      <c r="R173" s="156" t="str">
        <f t="shared" si="30"/>
        <v>//</v>
      </c>
      <c r="S173" s="27" t="e">
        <f>DATEDIF($R173,Key!$G$2,"Y")</f>
        <v>#VALUE!</v>
      </c>
      <c r="T173" s="156" t="e">
        <f>VLOOKUP($S173,Key!$C$2:$D$125,2,FALSE)</f>
        <v>#VALUE!</v>
      </c>
      <c r="U173" s="290" t="str">
        <f t="shared" si="29"/>
        <v/>
      </c>
      <c r="V173" s="151" t="str">
        <f>IF(ISERROR($N173&amp;$T173)," ",$N173&amp;$T173)</f>
        <v xml:space="preserve"> </v>
      </c>
      <c r="W173" s="155" t="e">
        <f>IF(#REF!="Y",1,0)</f>
        <v>#REF!</v>
      </c>
      <c r="X173" s="147"/>
      <c r="Y173" s="147"/>
      <c r="Z173" s="147"/>
      <c r="AA173" s="147"/>
      <c r="AB173" s="147"/>
      <c r="AC173" s="147"/>
      <c r="AD173" s="148"/>
      <c r="AE173" s="148"/>
      <c r="AF173" s="148"/>
      <c r="AG173" s="147"/>
      <c r="AH173" s="147"/>
      <c r="AI173" s="147"/>
      <c r="AJ173" s="147"/>
      <c r="AK173" s="147"/>
      <c r="AL173" s="147"/>
      <c r="AM173" s="147"/>
      <c r="AN173" s="196">
        <f t="shared" si="23"/>
        <v>0</v>
      </c>
      <c r="AO173" s="196">
        <f t="shared" si="24"/>
        <v>0</v>
      </c>
      <c r="AP173" s="205"/>
      <c r="AQ173" s="115">
        <f>IF(AND($H173="",$I173="",$L173=""),Key!$G$9,Key!$G$8)</f>
        <v>0</v>
      </c>
      <c r="AR173" s="111">
        <f>$AN173*Key!$G$12</f>
        <v>0</v>
      </c>
      <c r="AS173" s="190"/>
      <c r="AT173" s="190"/>
      <c r="AU173" s="192">
        <f t="shared" si="25"/>
        <v>0</v>
      </c>
      <c r="AV173" s="175">
        <f t="shared" si="26"/>
        <v>0</v>
      </c>
      <c r="AW173" s="204">
        <f>AP173*Key!$G$5</f>
        <v>0</v>
      </c>
      <c r="AX173" s="150"/>
      <c r="AY173" s="176">
        <f t="shared" si="27"/>
        <v>0</v>
      </c>
    </row>
    <row r="174" spans="1:51" ht="15" customHeight="1" thickBot="1">
      <c r="A174" s="22">
        <v>150</v>
      </c>
      <c r="B174" s="84">
        <f t="shared" si="22"/>
        <v>0</v>
      </c>
      <c r="C174" s="213"/>
      <c r="D174" s="214"/>
      <c r="E174" s="214"/>
      <c r="F174" s="214"/>
      <c r="G174" s="215"/>
      <c r="H174" s="149"/>
      <c r="I174" s="142"/>
      <c r="J174" s="212" t="str">
        <f t="shared" si="28"/>
        <v xml:space="preserve"> </v>
      </c>
      <c r="K174" s="212"/>
      <c r="L174" s="149"/>
      <c r="M174" s="149"/>
      <c r="N174" s="150"/>
      <c r="O174" s="150"/>
      <c r="P174" s="150"/>
      <c r="Q174" s="150"/>
      <c r="R174" s="156" t="str">
        <f t="shared" si="30"/>
        <v>//</v>
      </c>
      <c r="S174" s="27" t="e">
        <f>DATEDIF($R174,Key!$G$2,"Y")</f>
        <v>#VALUE!</v>
      </c>
      <c r="T174" s="156" t="e">
        <f>VLOOKUP($S174,Key!$C$2:$D$125,2,FALSE)</f>
        <v>#VALUE!</v>
      </c>
      <c r="U174" s="290" t="str">
        <f t="shared" si="29"/>
        <v/>
      </c>
      <c r="V174" s="151" t="str">
        <f>IF(ISERROR($N174&amp;$T174)," ",$N174&amp;$T174)</f>
        <v xml:space="preserve"> </v>
      </c>
      <c r="W174" s="152" t="e">
        <f>IF(#REF!="Y",1,0)</f>
        <v>#REF!</v>
      </c>
      <c r="X174" s="147"/>
      <c r="Y174" s="147"/>
      <c r="Z174" s="147"/>
      <c r="AA174" s="147"/>
      <c r="AB174" s="147"/>
      <c r="AC174" s="147"/>
      <c r="AD174" s="148"/>
      <c r="AE174" s="148"/>
      <c r="AF174" s="148"/>
      <c r="AG174" s="147"/>
      <c r="AH174" s="147"/>
      <c r="AI174" s="147"/>
      <c r="AJ174" s="147"/>
      <c r="AK174" s="147"/>
      <c r="AL174" s="147"/>
      <c r="AM174" s="147"/>
      <c r="AN174" s="196">
        <f t="shared" si="23"/>
        <v>0</v>
      </c>
      <c r="AO174" s="196">
        <f t="shared" si="24"/>
        <v>0</v>
      </c>
      <c r="AP174" s="205"/>
      <c r="AQ174" s="115">
        <f>IF(AND($H174="",$I174="",$L174=""),Key!$G$9,Key!$G$8)</f>
        <v>0</v>
      </c>
      <c r="AR174" s="111">
        <f>$AN174*Key!$G$12</f>
        <v>0</v>
      </c>
      <c r="AS174" s="190"/>
      <c r="AT174" s="190"/>
      <c r="AU174" s="192">
        <f t="shared" si="25"/>
        <v>0</v>
      </c>
      <c r="AV174" s="175">
        <f t="shared" si="26"/>
        <v>0</v>
      </c>
      <c r="AW174" s="204">
        <f>AP174*Key!$G$5</f>
        <v>0</v>
      </c>
      <c r="AX174" s="150"/>
      <c r="AY174" s="176">
        <f t="shared" si="27"/>
        <v>0</v>
      </c>
    </row>
    <row r="175" spans="1:51" ht="15" customHeight="1" thickBot="1">
      <c r="A175" s="22">
        <v>151</v>
      </c>
      <c r="B175" s="84">
        <f t="shared" si="22"/>
        <v>0</v>
      </c>
      <c r="C175" s="213"/>
      <c r="D175" s="214"/>
      <c r="E175" s="214"/>
      <c r="F175" s="214"/>
      <c r="G175" s="215"/>
      <c r="H175" s="149"/>
      <c r="I175" s="142"/>
      <c r="J175" s="212" t="str">
        <f t="shared" si="28"/>
        <v xml:space="preserve"> </v>
      </c>
      <c r="K175" s="212"/>
      <c r="L175" s="149"/>
      <c r="M175" s="149"/>
      <c r="N175" s="150"/>
      <c r="O175" s="150"/>
      <c r="P175" s="150"/>
      <c r="Q175" s="150"/>
      <c r="R175" s="156" t="str">
        <f t="shared" si="30"/>
        <v>//</v>
      </c>
      <c r="S175" s="27" t="e">
        <f>DATEDIF($R175,Key!$G$2,"Y")</f>
        <v>#VALUE!</v>
      </c>
      <c r="T175" s="156" t="e">
        <f>VLOOKUP($S175,Key!$C$2:$D$125,2,FALSE)</f>
        <v>#VALUE!</v>
      </c>
      <c r="U175" s="290" t="str">
        <f t="shared" si="29"/>
        <v/>
      </c>
      <c r="V175" s="151" t="str">
        <f>IF(ISERROR($N175&amp;$T175)," ",$N175&amp;$T175)</f>
        <v xml:space="preserve"> </v>
      </c>
      <c r="W175" s="155" t="e">
        <f>IF(#REF!="Y",1,0)</f>
        <v>#REF!</v>
      </c>
      <c r="X175" s="147"/>
      <c r="Y175" s="147"/>
      <c r="Z175" s="147"/>
      <c r="AA175" s="147"/>
      <c r="AB175" s="147"/>
      <c r="AC175" s="147"/>
      <c r="AD175" s="148"/>
      <c r="AE175" s="148"/>
      <c r="AF175" s="148"/>
      <c r="AG175" s="147"/>
      <c r="AH175" s="147"/>
      <c r="AI175" s="147"/>
      <c r="AJ175" s="147"/>
      <c r="AK175" s="147"/>
      <c r="AL175" s="147"/>
      <c r="AM175" s="147"/>
      <c r="AN175" s="196">
        <f t="shared" si="23"/>
        <v>0</v>
      </c>
      <c r="AO175" s="196">
        <f t="shared" si="24"/>
        <v>0</v>
      </c>
      <c r="AP175" s="205"/>
      <c r="AQ175" s="115">
        <f>IF(AND($H175="",$I175="",$L175=""),Key!$G$9,Key!$G$8)</f>
        <v>0</v>
      </c>
      <c r="AR175" s="111">
        <f>$AN175*Key!$G$12</f>
        <v>0</v>
      </c>
      <c r="AS175" s="190"/>
      <c r="AT175" s="190"/>
      <c r="AU175" s="192">
        <f t="shared" si="25"/>
        <v>0</v>
      </c>
      <c r="AV175" s="175">
        <f t="shared" si="26"/>
        <v>0</v>
      </c>
      <c r="AW175" s="204">
        <f>AP175*Key!$G$5</f>
        <v>0</v>
      </c>
      <c r="AX175" s="150"/>
      <c r="AY175" s="176">
        <f t="shared" si="27"/>
        <v>0</v>
      </c>
    </row>
    <row r="176" spans="1:51" ht="15.75" thickBot="1">
      <c r="A176" s="22">
        <v>152</v>
      </c>
      <c r="B176" s="84">
        <f t="shared" si="22"/>
        <v>0</v>
      </c>
      <c r="C176" s="213"/>
      <c r="D176" s="214"/>
      <c r="E176" s="214"/>
      <c r="F176" s="214"/>
      <c r="G176" s="215"/>
      <c r="H176" s="149"/>
      <c r="I176" s="142"/>
      <c r="J176" s="212" t="str">
        <f t="shared" si="28"/>
        <v xml:space="preserve"> </v>
      </c>
      <c r="K176" s="212"/>
      <c r="L176" s="149"/>
      <c r="M176" s="149"/>
      <c r="N176" s="150"/>
      <c r="O176" s="150"/>
      <c r="P176" s="150"/>
      <c r="Q176" s="150"/>
      <c r="R176" s="156" t="str">
        <f t="shared" si="30"/>
        <v>//</v>
      </c>
      <c r="S176" s="27" t="e">
        <f>DATEDIF($R176,Key!$G$2,"Y")</f>
        <v>#VALUE!</v>
      </c>
      <c r="T176" s="156" t="e">
        <f>VLOOKUP($S176,Key!$C$2:$D$125,2,FALSE)</f>
        <v>#VALUE!</v>
      </c>
      <c r="U176" s="290" t="str">
        <f t="shared" si="29"/>
        <v/>
      </c>
      <c r="V176" s="151" t="str">
        <f>IF(ISERROR($N176&amp;$T176)," ",$N176&amp;$T176)</f>
        <v xml:space="preserve"> </v>
      </c>
      <c r="W176" s="194" t="e">
        <f>IF(#REF!="Y",1,0)</f>
        <v>#REF!</v>
      </c>
      <c r="X176" s="147"/>
      <c r="Y176" s="147"/>
      <c r="Z176" s="147"/>
      <c r="AA176" s="147"/>
      <c r="AB176" s="147"/>
      <c r="AC176" s="147"/>
      <c r="AD176" s="148"/>
      <c r="AE176" s="148"/>
      <c r="AF176" s="148"/>
      <c r="AG176" s="147"/>
      <c r="AH176" s="147"/>
      <c r="AI176" s="147"/>
      <c r="AJ176" s="147"/>
      <c r="AK176" s="147"/>
      <c r="AL176" s="147"/>
      <c r="AM176" s="147"/>
      <c r="AN176" s="196">
        <f t="shared" si="23"/>
        <v>0</v>
      </c>
      <c r="AO176" s="196">
        <f t="shared" si="24"/>
        <v>0</v>
      </c>
      <c r="AP176" s="205"/>
      <c r="AQ176" s="115">
        <f>IF(AND($H176="",$I176="",$L176=""),Key!$G$9,Key!$G$8)</f>
        <v>0</v>
      </c>
      <c r="AR176" s="111">
        <f>$AN176*Key!$G$12</f>
        <v>0</v>
      </c>
      <c r="AS176" s="190"/>
      <c r="AT176" s="190"/>
      <c r="AU176" s="192">
        <f t="shared" si="25"/>
        <v>0</v>
      </c>
      <c r="AV176" s="175">
        <f t="shared" si="26"/>
        <v>0</v>
      </c>
      <c r="AW176" s="204">
        <f>AP176*Key!$G$5</f>
        <v>0</v>
      </c>
      <c r="AX176" s="150"/>
      <c r="AY176" s="176">
        <f t="shared" si="27"/>
        <v>0</v>
      </c>
    </row>
    <row r="177" spans="1:51" ht="15.75" thickBot="1">
      <c r="A177" s="22">
        <v>153</v>
      </c>
      <c r="B177" s="84">
        <f t="shared" si="22"/>
        <v>0</v>
      </c>
      <c r="C177" s="213"/>
      <c r="D177" s="214"/>
      <c r="E177" s="214"/>
      <c r="F177" s="214"/>
      <c r="G177" s="215"/>
      <c r="H177" s="149"/>
      <c r="I177" s="142"/>
      <c r="J177" s="212" t="str">
        <f t="shared" si="28"/>
        <v xml:space="preserve"> </v>
      </c>
      <c r="K177" s="212"/>
      <c r="L177" s="149"/>
      <c r="M177" s="149"/>
      <c r="N177" s="150"/>
      <c r="O177" s="150"/>
      <c r="P177" s="150"/>
      <c r="Q177" s="150"/>
      <c r="R177" s="156" t="str">
        <f t="shared" si="30"/>
        <v>//</v>
      </c>
      <c r="S177" s="27" t="e">
        <f>DATEDIF($R177,Key!$G$2,"Y")</f>
        <v>#VALUE!</v>
      </c>
      <c r="T177" s="156" t="e">
        <f>VLOOKUP($S177,Key!$C$2:$D$125,2,FALSE)</f>
        <v>#VALUE!</v>
      </c>
      <c r="U177" s="290" t="str">
        <f t="shared" si="29"/>
        <v/>
      </c>
      <c r="V177" s="151" t="str">
        <f>IF(ISERROR($N177&amp;$T177)," ",$N177&amp;$T177)</f>
        <v xml:space="preserve"> </v>
      </c>
      <c r="W177" s="194" t="e">
        <f>IF(#REF!="Y",1,0)</f>
        <v>#REF!</v>
      </c>
      <c r="X177" s="147"/>
      <c r="Y177" s="147"/>
      <c r="Z177" s="147"/>
      <c r="AA177" s="147"/>
      <c r="AB177" s="147"/>
      <c r="AC177" s="147"/>
      <c r="AD177" s="148"/>
      <c r="AE177" s="148"/>
      <c r="AF177" s="148"/>
      <c r="AG177" s="147"/>
      <c r="AH177" s="147"/>
      <c r="AI177" s="147"/>
      <c r="AJ177" s="147"/>
      <c r="AK177" s="147"/>
      <c r="AL177" s="147"/>
      <c r="AM177" s="147"/>
      <c r="AN177" s="196">
        <f t="shared" si="23"/>
        <v>0</v>
      </c>
      <c r="AO177" s="196">
        <f t="shared" si="24"/>
        <v>0</v>
      </c>
      <c r="AP177" s="205"/>
      <c r="AQ177" s="115">
        <f>IF(AND($H177="",$I177="",$L177=""),Key!$G$9,Key!$G$8)</f>
        <v>0</v>
      </c>
      <c r="AR177" s="111">
        <f>$AN177*Key!$G$12</f>
        <v>0</v>
      </c>
      <c r="AS177" s="190"/>
      <c r="AT177" s="190"/>
      <c r="AU177" s="192">
        <f t="shared" si="25"/>
        <v>0</v>
      </c>
      <c r="AV177" s="175">
        <f t="shared" si="26"/>
        <v>0</v>
      </c>
      <c r="AW177" s="204">
        <f>AP177*Key!$G$5</f>
        <v>0</v>
      </c>
      <c r="AX177" s="150"/>
      <c r="AY177" s="176">
        <f t="shared" si="27"/>
        <v>0</v>
      </c>
    </row>
    <row r="178" spans="1:51" ht="15.75" thickBot="1">
      <c r="A178" s="22">
        <v>154</v>
      </c>
      <c r="B178" s="84">
        <f t="shared" si="22"/>
        <v>0</v>
      </c>
      <c r="C178" s="213"/>
      <c r="D178" s="214"/>
      <c r="E178" s="214"/>
      <c r="F178" s="214"/>
      <c r="G178" s="215"/>
      <c r="H178" s="149"/>
      <c r="I178" s="142"/>
      <c r="J178" s="212" t="str">
        <f t="shared" si="28"/>
        <v xml:space="preserve"> </v>
      </c>
      <c r="K178" s="212"/>
      <c r="L178" s="149"/>
      <c r="M178" s="149"/>
      <c r="N178" s="150"/>
      <c r="O178" s="150"/>
      <c r="P178" s="150"/>
      <c r="Q178" s="150"/>
      <c r="R178" s="156" t="str">
        <f t="shared" si="30"/>
        <v>//</v>
      </c>
      <c r="S178" s="27" t="e">
        <f>DATEDIF($R178,Key!$G$2,"Y")</f>
        <v>#VALUE!</v>
      </c>
      <c r="T178" s="156" t="e">
        <f>VLOOKUP($S178,Key!$C$2:$D$125,2,FALSE)</f>
        <v>#VALUE!</v>
      </c>
      <c r="U178" s="290" t="str">
        <f t="shared" si="29"/>
        <v/>
      </c>
      <c r="V178" s="151" t="str">
        <f>IF(ISERROR($N178&amp;$T178)," ",$N178&amp;$T178)</f>
        <v xml:space="preserve"> </v>
      </c>
      <c r="W178" s="194" t="e">
        <f>IF(#REF!="Y",1,0)</f>
        <v>#REF!</v>
      </c>
      <c r="X178" s="147"/>
      <c r="Y178" s="147"/>
      <c r="Z178" s="147"/>
      <c r="AA178" s="147"/>
      <c r="AB178" s="147"/>
      <c r="AC178" s="147"/>
      <c r="AD178" s="148"/>
      <c r="AE178" s="148"/>
      <c r="AF178" s="148"/>
      <c r="AG178" s="147"/>
      <c r="AH178" s="147"/>
      <c r="AI178" s="147"/>
      <c r="AJ178" s="147"/>
      <c r="AK178" s="147"/>
      <c r="AL178" s="147"/>
      <c r="AM178" s="147"/>
      <c r="AN178" s="196">
        <f t="shared" si="23"/>
        <v>0</v>
      </c>
      <c r="AO178" s="196">
        <f t="shared" si="24"/>
        <v>0</v>
      </c>
      <c r="AP178" s="205"/>
      <c r="AQ178" s="115">
        <f>IF(AND($H178="",$I178="",$L178=""),Key!$G$9,Key!$G$8)</f>
        <v>0</v>
      </c>
      <c r="AR178" s="111">
        <f>$AN178*Key!$G$12</f>
        <v>0</v>
      </c>
      <c r="AS178" s="190"/>
      <c r="AT178" s="190"/>
      <c r="AU178" s="192">
        <f t="shared" si="25"/>
        <v>0</v>
      </c>
      <c r="AV178" s="175">
        <f t="shared" si="26"/>
        <v>0</v>
      </c>
      <c r="AW178" s="204">
        <f>AP178*Key!$G$5</f>
        <v>0</v>
      </c>
      <c r="AX178" s="150"/>
      <c r="AY178" s="176">
        <f t="shared" si="27"/>
        <v>0</v>
      </c>
    </row>
    <row r="179" spans="1:51" ht="15.75" thickBot="1">
      <c r="A179" s="22">
        <v>155</v>
      </c>
      <c r="B179" s="84">
        <f t="shared" si="22"/>
        <v>0</v>
      </c>
      <c r="C179" s="213"/>
      <c r="D179" s="214"/>
      <c r="E179" s="214"/>
      <c r="F179" s="214"/>
      <c r="G179" s="215"/>
      <c r="H179" s="149"/>
      <c r="I179" s="142"/>
      <c r="J179" s="212" t="str">
        <f t="shared" si="28"/>
        <v xml:space="preserve"> </v>
      </c>
      <c r="K179" s="212"/>
      <c r="L179" s="149"/>
      <c r="M179" s="149"/>
      <c r="N179" s="150"/>
      <c r="O179" s="150"/>
      <c r="P179" s="150"/>
      <c r="Q179" s="150"/>
      <c r="R179" s="156" t="str">
        <f t="shared" si="30"/>
        <v>//</v>
      </c>
      <c r="S179" s="27" t="e">
        <f>DATEDIF($R179,Key!$G$2,"Y")</f>
        <v>#VALUE!</v>
      </c>
      <c r="T179" s="156" t="e">
        <f>VLOOKUP($S179,Key!$C$2:$D$125,2,FALSE)</f>
        <v>#VALUE!</v>
      </c>
      <c r="U179" s="290" t="str">
        <f t="shared" si="29"/>
        <v/>
      </c>
      <c r="V179" s="151" t="str">
        <f>IF(ISERROR($N179&amp;$T179)," ",$N179&amp;$T179)</f>
        <v xml:space="preserve"> </v>
      </c>
      <c r="W179" s="194" t="e">
        <f>IF(#REF!="Y",1,0)</f>
        <v>#REF!</v>
      </c>
      <c r="X179" s="147"/>
      <c r="Y179" s="147"/>
      <c r="Z179" s="147"/>
      <c r="AA179" s="147"/>
      <c r="AB179" s="147"/>
      <c r="AC179" s="147"/>
      <c r="AD179" s="148"/>
      <c r="AE179" s="148"/>
      <c r="AF179" s="148"/>
      <c r="AG179" s="147"/>
      <c r="AH179" s="147"/>
      <c r="AI179" s="147"/>
      <c r="AJ179" s="147"/>
      <c r="AK179" s="147"/>
      <c r="AL179" s="147"/>
      <c r="AM179" s="147"/>
      <c r="AN179" s="196">
        <f t="shared" si="23"/>
        <v>0</v>
      </c>
      <c r="AO179" s="196">
        <f t="shared" si="24"/>
        <v>0</v>
      </c>
      <c r="AP179" s="205"/>
      <c r="AQ179" s="115">
        <f>IF(AND($H179="",$I179="",$L179=""),Key!$G$9,Key!$G$8)</f>
        <v>0</v>
      </c>
      <c r="AR179" s="111">
        <f>$AN179*Key!$G$12</f>
        <v>0</v>
      </c>
      <c r="AS179" s="190"/>
      <c r="AT179" s="190"/>
      <c r="AU179" s="192">
        <f t="shared" si="25"/>
        <v>0</v>
      </c>
      <c r="AV179" s="175">
        <f t="shared" si="26"/>
        <v>0</v>
      </c>
      <c r="AW179" s="204">
        <f>AP179*Key!$G$5</f>
        <v>0</v>
      </c>
      <c r="AX179" s="150"/>
      <c r="AY179" s="176">
        <f t="shared" si="27"/>
        <v>0</v>
      </c>
    </row>
    <row r="180" spans="1:51" ht="15.75" thickBot="1">
      <c r="A180" s="22">
        <v>156</v>
      </c>
      <c r="B180" s="84">
        <f t="shared" si="22"/>
        <v>0</v>
      </c>
      <c r="C180" s="213"/>
      <c r="D180" s="214"/>
      <c r="E180" s="214"/>
      <c r="F180" s="214"/>
      <c r="G180" s="215"/>
      <c r="H180" s="149"/>
      <c r="I180" s="142"/>
      <c r="J180" s="212" t="str">
        <f t="shared" si="28"/>
        <v xml:space="preserve"> </v>
      </c>
      <c r="K180" s="212"/>
      <c r="L180" s="149"/>
      <c r="M180" s="149"/>
      <c r="N180" s="150"/>
      <c r="O180" s="150"/>
      <c r="P180" s="150"/>
      <c r="Q180" s="150"/>
      <c r="R180" s="156" t="str">
        <f t="shared" si="30"/>
        <v>//</v>
      </c>
      <c r="S180" s="27" t="e">
        <f>DATEDIF($R180,Key!$G$2,"Y")</f>
        <v>#VALUE!</v>
      </c>
      <c r="T180" s="156" t="e">
        <f>VLOOKUP($S180,Key!$C$2:$D$125,2,FALSE)</f>
        <v>#VALUE!</v>
      </c>
      <c r="U180" s="290" t="str">
        <f t="shared" si="29"/>
        <v/>
      </c>
      <c r="V180" s="151" t="str">
        <f>IF(ISERROR($N180&amp;$T180)," ",$N180&amp;$T180)</f>
        <v xml:space="preserve"> </v>
      </c>
      <c r="W180" s="194" t="e">
        <f>IF(#REF!="Y",1,0)</f>
        <v>#REF!</v>
      </c>
      <c r="X180" s="147"/>
      <c r="Y180" s="147"/>
      <c r="Z180" s="147"/>
      <c r="AA180" s="147"/>
      <c r="AB180" s="147"/>
      <c r="AC180" s="147"/>
      <c r="AD180" s="148"/>
      <c r="AE180" s="148"/>
      <c r="AF180" s="148"/>
      <c r="AG180" s="147"/>
      <c r="AH180" s="147"/>
      <c r="AI180" s="147"/>
      <c r="AJ180" s="147"/>
      <c r="AK180" s="147"/>
      <c r="AL180" s="147"/>
      <c r="AM180" s="147"/>
      <c r="AN180" s="196">
        <f t="shared" si="23"/>
        <v>0</v>
      </c>
      <c r="AO180" s="196">
        <f t="shared" si="24"/>
        <v>0</v>
      </c>
      <c r="AP180" s="205"/>
      <c r="AQ180" s="115">
        <f>IF(AND($H180="",$I180="",$L180=""),Key!$G$9,Key!$G$8)</f>
        <v>0</v>
      </c>
      <c r="AR180" s="111">
        <f>$AN180*Key!$G$12</f>
        <v>0</v>
      </c>
      <c r="AS180" s="190"/>
      <c r="AT180" s="190"/>
      <c r="AU180" s="192">
        <f t="shared" si="25"/>
        <v>0</v>
      </c>
      <c r="AV180" s="175">
        <f t="shared" si="26"/>
        <v>0</v>
      </c>
      <c r="AW180" s="204">
        <f>AP180*Key!$G$5</f>
        <v>0</v>
      </c>
      <c r="AX180" s="150"/>
      <c r="AY180" s="176">
        <f t="shared" si="27"/>
        <v>0</v>
      </c>
    </row>
    <row r="181" spans="1:51" ht="15.75" thickBot="1">
      <c r="A181" s="22">
        <v>157</v>
      </c>
      <c r="B181" s="84">
        <f t="shared" si="22"/>
        <v>0</v>
      </c>
      <c r="C181" s="213"/>
      <c r="D181" s="214"/>
      <c r="E181" s="214"/>
      <c r="F181" s="214"/>
      <c r="G181" s="215"/>
      <c r="H181" s="149"/>
      <c r="I181" s="142"/>
      <c r="J181" s="212" t="str">
        <f t="shared" si="28"/>
        <v xml:space="preserve"> </v>
      </c>
      <c r="K181" s="212"/>
      <c r="L181" s="149"/>
      <c r="M181" s="149"/>
      <c r="N181" s="150"/>
      <c r="O181" s="150"/>
      <c r="P181" s="150"/>
      <c r="Q181" s="150"/>
      <c r="R181" s="156" t="str">
        <f t="shared" si="30"/>
        <v>//</v>
      </c>
      <c r="S181" s="27" t="e">
        <f>DATEDIF($R181,Key!$G$2,"Y")</f>
        <v>#VALUE!</v>
      </c>
      <c r="T181" s="156" t="e">
        <f>VLOOKUP($S181,Key!$C$2:$D$125,2,FALSE)</f>
        <v>#VALUE!</v>
      </c>
      <c r="U181" s="290" t="str">
        <f t="shared" si="29"/>
        <v/>
      </c>
      <c r="V181" s="151" t="str">
        <f>IF(ISERROR($N181&amp;$T181)," ",$N181&amp;$T181)</f>
        <v xml:space="preserve"> </v>
      </c>
      <c r="W181" s="194" t="e">
        <f>IF(#REF!="Y",1,0)</f>
        <v>#REF!</v>
      </c>
      <c r="X181" s="147"/>
      <c r="Y181" s="147"/>
      <c r="Z181" s="147"/>
      <c r="AA181" s="147"/>
      <c r="AB181" s="147"/>
      <c r="AC181" s="147"/>
      <c r="AD181" s="148"/>
      <c r="AE181" s="148"/>
      <c r="AF181" s="148"/>
      <c r="AG181" s="147"/>
      <c r="AH181" s="147"/>
      <c r="AI181" s="147"/>
      <c r="AJ181" s="147"/>
      <c r="AK181" s="147"/>
      <c r="AL181" s="147"/>
      <c r="AM181" s="147"/>
      <c r="AN181" s="196">
        <f t="shared" si="23"/>
        <v>0</v>
      </c>
      <c r="AO181" s="196">
        <f t="shared" si="24"/>
        <v>0</v>
      </c>
      <c r="AP181" s="205"/>
      <c r="AQ181" s="115">
        <f>IF(AND($H181="",$I181="",$L181=""),Key!$G$9,Key!$G$8)</f>
        <v>0</v>
      </c>
      <c r="AR181" s="111">
        <f>$AN181*Key!$G$12</f>
        <v>0</v>
      </c>
      <c r="AS181" s="190"/>
      <c r="AT181" s="190"/>
      <c r="AU181" s="192">
        <f t="shared" si="25"/>
        <v>0</v>
      </c>
      <c r="AV181" s="175">
        <f t="shared" si="26"/>
        <v>0</v>
      </c>
      <c r="AW181" s="204">
        <f>AP181*Key!$G$5</f>
        <v>0</v>
      </c>
      <c r="AX181" s="150"/>
      <c r="AY181" s="176">
        <f t="shared" si="27"/>
        <v>0</v>
      </c>
    </row>
    <row r="182" spans="1:51" ht="15.75" thickBot="1">
      <c r="A182" s="22">
        <v>158</v>
      </c>
      <c r="B182" s="84">
        <f t="shared" si="22"/>
        <v>0</v>
      </c>
      <c r="C182" s="213"/>
      <c r="D182" s="214"/>
      <c r="E182" s="214"/>
      <c r="F182" s="214"/>
      <c r="G182" s="215"/>
      <c r="H182" s="149"/>
      <c r="I182" s="142"/>
      <c r="J182" s="212" t="str">
        <f t="shared" si="28"/>
        <v xml:space="preserve"> </v>
      </c>
      <c r="K182" s="212"/>
      <c r="L182" s="149"/>
      <c r="M182" s="149"/>
      <c r="N182" s="150"/>
      <c r="O182" s="150"/>
      <c r="P182" s="150"/>
      <c r="Q182" s="150"/>
      <c r="R182" s="156" t="str">
        <f t="shared" si="30"/>
        <v>//</v>
      </c>
      <c r="S182" s="27" t="e">
        <f>DATEDIF($R182,Key!$G$2,"Y")</f>
        <v>#VALUE!</v>
      </c>
      <c r="T182" s="156" t="e">
        <f>VLOOKUP($S182,Key!$C$2:$D$125,2,FALSE)</f>
        <v>#VALUE!</v>
      </c>
      <c r="U182" s="290" t="str">
        <f t="shared" si="29"/>
        <v/>
      </c>
      <c r="V182" s="151" t="str">
        <f>IF(ISERROR($N182&amp;$T182)," ",$N182&amp;$T182)</f>
        <v xml:space="preserve"> </v>
      </c>
      <c r="W182" s="194" t="e">
        <f>IF(#REF!="Y",1,0)</f>
        <v>#REF!</v>
      </c>
      <c r="X182" s="147"/>
      <c r="Y182" s="147"/>
      <c r="Z182" s="147"/>
      <c r="AA182" s="147"/>
      <c r="AB182" s="147"/>
      <c r="AC182" s="147"/>
      <c r="AD182" s="148"/>
      <c r="AE182" s="148"/>
      <c r="AF182" s="148"/>
      <c r="AG182" s="147"/>
      <c r="AH182" s="147"/>
      <c r="AI182" s="147"/>
      <c r="AJ182" s="147"/>
      <c r="AK182" s="147"/>
      <c r="AL182" s="147"/>
      <c r="AM182" s="147"/>
      <c r="AN182" s="196">
        <f t="shared" si="23"/>
        <v>0</v>
      </c>
      <c r="AO182" s="196">
        <f t="shared" si="24"/>
        <v>0</v>
      </c>
      <c r="AP182" s="205"/>
      <c r="AQ182" s="115">
        <f>IF(AND($H182="",$I182="",$L182=""),Key!$G$9,Key!$G$8)</f>
        <v>0</v>
      </c>
      <c r="AR182" s="111">
        <f>$AN182*Key!$G$12</f>
        <v>0</v>
      </c>
      <c r="AS182" s="190"/>
      <c r="AT182" s="190"/>
      <c r="AU182" s="192">
        <f t="shared" si="25"/>
        <v>0</v>
      </c>
      <c r="AV182" s="175">
        <f t="shared" si="26"/>
        <v>0</v>
      </c>
      <c r="AW182" s="204">
        <f>AP182*Key!$G$5</f>
        <v>0</v>
      </c>
      <c r="AX182" s="150"/>
      <c r="AY182" s="176">
        <f t="shared" si="27"/>
        <v>0</v>
      </c>
    </row>
    <row r="183" spans="1:51" ht="15.75" thickBot="1">
      <c r="A183" s="22">
        <v>159</v>
      </c>
      <c r="B183" s="84">
        <f t="shared" si="22"/>
        <v>0</v>
      </c>
      <c r="C183" s="213"/>
      <c r="D183" s="214"/>
      <c r="E183" s="214"/>
      <c r="F183" s="214"/>
      <c r="G183" s="215"/>
      <c r="H183" s="149"/>
      <c r="I183" s="142"/>
      <c r="J183" s="212" t="str">
        <f t="shared" si="28"/>
        <v xml:space="preserve"> </v>
      </c>
      <c r="K183" s="212"/>
      <c r="L183" s="149"/>
      <c r="M183" s="149"/>
      <c r="N183" s="150"/>
      <c r="O183" s="150"/>
      <c r="P183" s="150"/>
      <c r="Q183" s="150"/>
      <c r="R183" s="156" t="str">
        <f t="shared" si="30"/>
        <v>//</v>
      </c>
      <c r="S183" s="27" t="e">
        <f>DATEDIF($R183,Key!$G$2,"Y")</f>
        <v>#VALUE!</v>
      </c>
      <c r="T183" s="156" t="e">
        <f>VLOOKUP($S183,Key!$C$2:$D$125,2,FALSE)</f>
        <v>#VALUE!</v>
      </c>
      <c r="U183" s="290" t="str">
        <f t="shared" si="29"/>
        <v/>
      </c>
      <c r="V183" s="151" t="str">
        <f>IF(ISERROR($N183&amp;$T183)," ",$N183&amp;$T183)</f>
        <v xml:space="preserve"> </v>
      </c>
      <c r="W183" s="194" t="e">
        <f>IF(#REF!="Y",1,0)</f>
        <v>#REF!</v>
      </c>
      <c r="X183" s="147"/>
      <c r="Y183" s="147"/>
      <c r="Z183" s="147"/>
      <c r="AA183" s="147"/>
      <c r="AB183" s="147"/>
      <c r="AC183" s="147"/>
      <c r="AD183" s="148"/>
      <c r="AE183" s="148"/>
      <c r="AF183" s="148"/>
      <c r="AG183" s="147"/>
      <c r="AH183" s="147"/>
      <c r="AI183" s="147"/>
      <c r="AJ183" s="147"/>
      <c r="AK183" s="147"/>
      <c r="AL183" s="147"/>
      <c r="AM183" s="147"/>
      <c r="AN183" s="196">
        <f t="shared" si="23"/>
        <v>0</v>
      </c>
      <c r="AO183" s="196">
        <f t="shared" si="24"/>
        <v>0</v>
      </c>
      <c r="AP183" s="205"/>
      <c r="AQ183" s="115">
        <f>IF(AND($H183="",$I183="",$L183=""),Key!$G$9,Key!$G$8)</f>
        <v>0</v>
      </c>
      <c r="AR183" s="111">
        <f>$AN183*Key!$G$12</f>
        <v>0</v>
      </c>
      <c r="AS183" s="190"/>
      <c r="AT183" s="190"/>
      <c r="AU183" s="192">
        <f t="shared" si="25"/>
        <v>0</v>
      </c>
      <c r="AV183" s="175">
        <f t="shared" si="26"/>
        <v>0</v>
      </c>
      <c r="AW183" s="204">
        <f>AP183*Key!$G$5</f>
        <v>0</v>
      </c>
      <c r="AX183" s="150"/>
      <c r="AY183" s="176">
        <f t="shared" si="27"/>
        <v>0</v>
      </c>
    </row>
    <row r="184" spans="1:51" ht="15.75" thickBot="1">
      <c r="A184" s="22">
        <v>160</v>
      </c>
      <c r="B184" s="84">
        <f t="shared" si="22"/>
        <v>0</v>
      </c>
      <c r="C184" s="213"/>
      <c r="D184" s="214"/>
      <c r="E184" s="214"/>
      <c r="F184" s="214"/>
      <c r="G184" s="215"/>
      <c r="H184" s="149"/>
      <c r="I184" s="142"/>
      <c r="J184" s="212" t="str">
        <f t="shared" si="28"/>
        <v xml:space="preserve"> </v>
      </c>
      <c r="K184" s="212"/>
      <c r="L184" s="149"/>
      <c r="M184" s="149"/>
      <c r="N184" s="150"/>
      <c r="O184" s="150"/>
      <c r="P184" s="150"/>
      <c r="Q184" s="150"/>
      <c r="R184" s="156" t="str">
        <f t="shared" si="30"/>
        <v>//</v>
      </c>
      <c r="S184" s="27" t="e">
        <f>DATEDIF($R184,Key!$G$2,"Y")</f>
        <v>#VALUE!</v>
      </c>
      <c r="T184" s="156" t="e">
        <f>VLOOKUP($S184,Key!$C$2:$D$125,2,FALSE)</f>
        <v>#VALUE!</v>
      </c>
      <c r="U184" s="290" t="str">
        <f t="shared" si="29"/>
        <v/>
      </c>
      <c r="V184" s="151" t="str">
        <f>IF(ISERROR($N184&amp;$T184)," ",$N184&amp;$T184)</f>
        <v xml:space="preserve"> </v>
      </c>
      <c r="W184" s="194" t="e">
        <f>IF(#REF!="Y",1,0)</f>
        <v>#REF!</v>
      </c>
      <c r="X184" s="147"/>
      <c r="Y184" s="147"/>
      <c r="Z184" s="147"/>
      <c r="AA184" s="147"/>
      <c r="AB184" s="147"/>
      <c r="AC184" s="147"/>
      <c r="AD184" s="148"/>
      <c r="AE184" s="148"/>
      <c r="AF184" s="148"/>
      <c r="AG184" s="147"/>
      <c r="AH184" s="147"/>
      <c r="AI184" s="147"/>
      <c r="AJ184" s="147"/>
      <c r="AK184" s="147"/>
      <c r="AL184" s="147"/>
      <c r="AM184" s="147"/>
      <c r="AN184" s="196">
        <f t="shared" si="23"/>
        <v>0</v>
      </c>
      <c r="AO184" s="196">
        <f t="shared" si="24"/>
        <v>0</v>
      </c>
      <c r="AP184" s="205"/>
      <c r="AQ184" s="115">
        <f>IF(AND($H184="",$I184="",$L184=""),Key!$G$9,Key!$G$8)</f>
        <v>0</v>
      </c>
      <c r="AR184" s="111">
        <f>$AN184*Key!$G$12</f>
        <v>0</v>
      </c>
      <c r="AS184" s="190"/>
      <c r="AT184" s="190"/>
      <c r="AU184" s="192">
        <f t="shared" si="25"/>
        <v>0</v>
      </c>
      <c r="AV184" s="175">
        <f t="shared" si="26"/>
        <v>0</v>
      </c>
      <c r="AW184" s="204">
        <f>AP184*Key!$G$5</f>
        <v>0</v>
      </c>
      <c r="AX184" s="150"/>
      <c r="AY184" s="176">
        <f t="shared" si="27"/>
        <v>0</v>
      </c>
    </row>
    <row r="185" spans="1:51" ht="15.75" thickBot="1">
      <c r="A185" s="22">
        <v>161</v>
      </c>
      <c r="B185" s="84">
        <f t="shared" si="22"/>
        <v>0</v>
      </c>
      <c r="C185" s="213"/>
      <c r="D185" s="214"/>
      <c r="E185" s="214"/>
      <c r="F185" s="214"/>
      <c r="G185" s="215"/>
      <c r="H185" s="149"/>
      <c r="I185" s="142"/>
      <c r="J185" s="212" t="str">
        <f t="shared" si="28"/>
        <v xml:space="preserve"> </v>
      </c>
      <c r="K185" s="212"/>
      <c r="L185" s="149"/>
      <c r="M185" s="149"/>
      <c r="N185" s="150"/>
      <c r="O185" s="150"/>
      <c r="P185" s="150"/>
      <c r="Q185" s="150"/>
      <c r="R185" s="156" t="str">
        <f t="shared" si="30"/>
        <v>//</v>
      </c>
      <c r="S185" s="27" t="e">
        <f>DATEDIF($R185,Key!$G$2,"Y")</f>
        <v>#VALUE!</v>
      </c>
      <c r="T185" s="156" t="e">
        <f>VLOOKUP($S185,Key!$C$2:$D$125,2,FALSE)</f>
        <v>#VALUE!</v>
      </c>
      <c r="U185" s="290" t="str">
        <f t="shared" si="29"/>
        <v/>
      </c>
      <c r="V185" s="151" t="str">
        <f>IF(ISERROR($N185&amp;$T185)," ",$N185&amp;$T185)</f>
        <v xml:space="preserve"> </v>
      </c>
      <c r="W185" s="194" t="e">
        <f>IF(#REF!="Y",1,0)</f>
        <v>#REF!</v>
      </c>
      <c r="X185" s="147"/>
      <c r="Y185" s="147"/>
      <c r="Z185" s="147"/>
      <c r="AA185" s="147"/>
      <c r="AB185" s="147"/>
      <c r="AC185" s="147"/>
      <c r="AD185" s="148"/>
      <c r="AE185" s="148"/>
      <c r="AF185" s="148"/>
      <c r="AG185" s="147"/>
      <c r="AH185" s="147"/>
      <c r="AI185" s="147"/>
      <c r="AJ185" s="147"/>
      <c r="AK185" s="147"/>
      <c r="AL185" s="147"/>
      <c r="AM185" s="147"/>
      <c r="AN185" s="196">
        <f t="shared" si="23"/>
        <v>0</v>
      </c>
      <c r="AO185" s="196">
        <f t="shared" si="24"/>
        <v>0</v>
      </c>
      <c r="AP185" s="205"/>
      <c r="AQ185" s="115">
        <f>IF(AND($H185="",$I185="",$L185=""),Key!$G$9,Key!$G$8)</f>
        <v>0</v>
      </c>
      <c r="AR185" s="111">
        <f>$AN185*Key!$G$12</f>
        <v>0</v>
      </c>
      <c r="AS185" s="190"/>
      <c r="AT185" s="190"/>
      <c r="AU185" s="192">
        <f t="shared" si="25"/>
        <v>0</v>
      </c>
      <c r="AV185" s="175">
        <f t="shared" si="26"/>
        <v>0</v>
      </c>
      <c r="AW185" s="204">
        <f>AP185*Key!$G$5</f>
        <v>0</v>
      </c>
      <c r="AX185" s="150"/>
      <c r="AY185" s="176">
        <f t="shared" si="27"/>
        <v>0</v>
      </c>
    </row>
    <row r="186" spans="1:51" ht="15.75" thickBot="1">
      <c r="A186" s="22">
        <v>162</v>
      </c>
      <c r="B186" s="84">
        <f t="shared" si="22"/>
        <v>0</v>
      </c>
      <c r="C186" s="213"/>
      <c r="D186" s="214"/>
      <c r="E186" s="214"/>
      <c r="F186" s="214"/>
      <c r="G186" s="215"/>
      <c r="H186" s="149"/>
      <c r="I186" s="142"/>
      <c r="J186" s="212" t="str">
        <f t="shared" si="28"/>
        <v xml:space="preserve"> </v>
      </c>
      <c r="K186" s="212"/>
      <c r="L186" s="149"/>
      <c r="M186" s="149"/>
      <c r="N186" s="150"/>
      <c r="O186" s="150"/>
      <c r="P186" s="150"/>
      <c r="Q186" s="150"/>
      <c r="R186" s="156" t="str">
        <f t="shared" si="30"/>
        <v>//</v>
      </c>
      <c r="S186" s="27" t="e">
        <f>DATEDIF($R186,Key!$G$2,"Y")</f>
        <v>#VALUE!</v>
      </c>
      <c r="T186" s="156" t="e">
        <f>VLOOKUP($S186,Key!$C$2:$D$125,2,FALSE)</f>
        <v>#VALUE!</v>
      </c>
      <c r="U186" s="290" t="str">
        <f t="shared" si="29"/>
        <v/>
      </c>
      <c r="V186" s="151" t="str">
        <f>IF(ISERROR($N186&amp;$T186)," ",$N186&amp;$T186)</f>
        <v xml:space="preserve"> </v>
      </c>
      <c r="W186" s="194" t="e">
        <f>IF(#REF!="Y",1,0)</f>
        <v>#REF!</v>
      </c>
      <c r="X186" s="147"/>
      <c r="Y186" s="147"/>
      <c r="Z186" s="147"/>
      <c r="AA186" s="147"/>
      <c r="AB186" s="147"/>
      <c r="AC186" s="147"/>
      <c r="AD186" s="148"/>
      <c r="AE186" s="148"/>
      <c r="AF186" s="148"/>
      <c r="AG186" s="147"/>
      <c r="AH186" s="147"/>
      <c r="AI186" s="147"/>
      <c r="AJ186" s="147"/>
      <c r="AK186" s="147"/>
      <c r="AL186" s="147"/>
      <c r="AM186" s="147"/>
      <c r="AN186" s="196">
        <f t="shared" si="23"/>
        <v>0</v>
      </c>
      <c r="AO186" s="196">
        <f t="shared" si="24"/>
        <v>0</v>
      </c>
      <c r="AP186" s="205"/>
      <c r="AQ186" s="115">
        <f>IF(AND($H186="",$I186="",$L186=""),Key!$G$9,Key!$G$8)</f>
        <v>0</v>
      </c>
      <c r="AR186" s="111">
        <f>$AN186*Key!$G$12</f>
        <v>0</v>
      </c>
      <c r="AS186" s="190"/>
      <c r="AT186" s="190"/>
      <c r="AU186" s="192">
        <f t="shared" si="25"/>
        <v>0</v>
      </c>
      <c r="AV186" s="175">
        <f t="shared" si="26"/>
        <v>0</v>
      </c>
      <c r="AW186" s="204">
        <f>AP186*Key!$G$5</f>
        <v>0</v>
      </c>
      <c r="AX186" s="150"/>
      <c r="AY186" s="176">
        <f t="shared" si="27"/>
        <v>0</v>
      </c>
    </row>
    <row r="187" spans="1:51" ht="15.75" thickBot="1">
      <c r="A187" s="22">
        <v>163</v>
      </c>
      <c r="B187" s="84">
        <f t="shared" si="22"/>
        <v>0</v>
      </c>
      <c r="C187" s="213"/>
      <c r="D187" s="214"/>
      <c r="E187" s="214"/>
      <c r="F187" s="214"/>
      <c r="G187" s="215"/>
      <c r="H187" s="149"/>
      <c r="I187" s="142"/>
      <c r="J187" s="212" t="str">
        <f t="shared" si="28"/>
        <v xml:space="preserve"> </v>
      </c>
      <c r="K187" s="212"/>
      <c r="L187" s="149"/>
      <c r="M187" s="149"/>
      <c r="N187" s="150"/>
      <c r="O187" s="150"/>
      <c r="P187" s="150"/>
      <c r="Q187" s="150"/>
      <c r="R187" s="156" t="str">
        <f t="shared" si="30"/>
        <v>//</v>
      </c>
      <c r="S187" s="27" t="e">
        <f>DATEDIF($R187,Key!$G$2,"Y")</f>
        <v>#VALUE!</v>
      </c>
      <c r="T187" s="156" t="e">
        <f>VLOOKUP($S187,Key!$C$2:$D$125,2,FALSE)</f>
        <v>#VALUE!</v>
      </c>
      <c r="U187" s="290" t="str">
        <f t="shared" si="29"/>
        <v/>
      </c>
      <c r="V187" s="151" t="str">
        <f>IF(ISERROR($N187&amp;$T187)," ",$N187&amp;$T187)</f>
        <v xml:space="preserve"> </v>
      </c>
      <c r="W187" s="194" t="e">
        <f>IF(#REF!="Y",1,0)</f>
        <v>#REF!</v>
      </c>
      <c r="X187" s="147"/>
      <c r="Y187" s="147"/>
      <c r="Z187" s="147"/>
      <c r="AA187" s="147"/>
      <c r="AB187" s="147"/>
      <c r="AC187" s="147"/>
      <c r="AD187" s="148"/>
      <c r="AE187" s="148"/>
      <c r="AF187" s="148"/>
      <c r="AG187" s="147"/>
      <c r="AH187" s="147"/>
      <c r="AI187" s="147"/>
      <c r="AJ187" s="147"/>
      <c r="AK187" s="147"/>
      <c r="AL187" s="147"/>
      <c r="AM187" s="147"/>
      <c r="AN187" s="196">
        <f t="shared" si="23"/>
        <v>0</v>
      </c>
      <c r="AO187" s="196">
        <f t="shared" si="24"/>
        <v>0</v>
      </c>
      <c r="AP187" s="205"/>
      <c r="AQ187" s="115">
        <f>IF(AND($H187="",$I187="",$L187=""),Key!$G$9,Key!$G$8)</f>
        <v>0</v>
      </c>
      <c r="AR187" s="111">
        <f>$AN187*Key!$G$12</f>
        <v>0</v>
      </c>
      <c r="AS187" s="190"/>
      <c r="AT187" s="190"/>
      <c r="AU187" s="192">
        <f t="shared" si="25"/>
        <v>0</v>
      </c>
      <c r="AV187" s="175">
        <f t="shared" si="26"/>
        <v>0</v>
      </c>
      <c r="AW187" s="204">
        <f>AP187*Key!$G$5</f>
        <v>0</v>
      </c>
      <c r="AX187" s="150"/>
      <c r="AY187" s="176">
        <f t="shared" si="27"/>
        <v>0</v>
      </c>
    </row>
    <row r="188" spans="1:51" ht="15.75" thickBot="1">
      <c r="A188" s="22">
        <v>164</v>
      </c>
      <c r="B188" s="84">
        <f t="shared" si="22"/>
        <v>0</v>
      </c>
      <c r="C188" s="213"/>
      <c r="D188" s="214"/>
      <c r="E188" s="214"/>
      <c r="F188" s="214"/>
      <c r="G188" s="215"/>
      <c r="H188" s="149"/>
      <c r="I188" s="142"/>
      <c r="J188" s="212" t="str">
        <f t="shared" si="28"/>
        <v xml:space="preserve"> </v>
      </c>
      <c r="K188" s="212"/>
      <c r="L188" s="149"/>
      <c r="M188" s="149"/>
      <c r="N188" s="150"/>
      <c r="O188" s="150"/>
      <c r="P188" s="150"/>
      <c r="Q188" s="150"/>
      <c r="R188" s="156" t="str">
        <f t="shared" si="30"/>
        <v>//</v>
      </c>
      <c r="S188" s="27" t="e">
        <f>DATEDIF($R188,Key!$G$2,"Y")</f>
        <v>#VALUE!</v>
      </c>
      <c r="T188" s="156" t="e">
        <f>VLOOKUP($S188,Key!$C$2:$D$125,2,FALSE)</f>
        <v>#VALUE!</v>
      </c>
      <c r="U188" s="290" t="str">
        <f t="shared" si="29"/>
        <v/>
      </c>
      <c r="V188" s="151" t="str">
        <f>IF(ISERROR($N188&amp;$T188)," ",$N188&amp;$T188)</f>
        <v xml:space="preserve"> </v>
      </c>
      <c r="W188" s="194" t="e">
        <f>IF(#REF!="Y",1,0)</f>
        <v>#REF!</v>
      </c>
      <c r="X188" s="147"/>
      <c r="Y188" s="147"/>
      <c r="Z188" s="147"/>
      <c r="AA188" s="147"/>
      <c r="AB188" s="147"/>
      <c r="AC188" s="147"/>
      <c r="AD188" s="148"/>
      <c r="AE188" s="148"/>
      <c r="AF188" s="148"/>
      <c r="AG188" s="147"/>
      <c r="AH188" s="147"/>
      <c r="AI188" s="147"/>
      <c r="AJ188" s="147"/>
      <c r="AK188" s="147"/>
      <c r="AL188" s="147"/>
      <c r="AM188" s="147"/>
      <c r="AN188" s="196">
        <f t="shared" si="23"/>
        <v>0</v>
      </c>
      <c r="AO188" s="196">
        <f t="shared" si="24"/>
        <v>0</v>
      </c>
      <c r="AP188" s="205"/>
      <c r="AQ188" s="115">
        <f>IF(AND($H188="",$I188="",$L188=""),Key!$G$9,Key!$G$8)</f>
        <v>0</v>
      </c>
      <c r="AR188" s="111">
        <f>$AN188*Key!$G$12</f>
        <v>0</v>
      </c>
      <c r="AS188" s="190"/>
      <c r="AT188" s="190"/>
      <c r="AU188" s="192">
        <f t="shared" si="25"/>
        <v>0</v>
      </c>
      <c r="AV188" s="175">
        <f t="shared" si="26"/>
        <v>0</v>
      </c>
      <c r="AW188" s="204">
        <f>AP188*Key!$G$5</f>
        <v>0</v>
      </c>
      <c r="AX188" s="150"/>
      <c r="AY188" s="176">
        <f t="shared" si="27"/>
        <v>0</v>
      </c>
    </row>
    <row r="189" spans="1:51" ht="15.75" thickBot="1">
      <c r="A189" s="22">
        <v>165</v>
      </c>
      <c r="B189" s="84">
        <f t="shared" si="22"/>
        <v>0</v>
      </c>
      <c r="C189" s="213"/>
      <c r="D189" s="214"/>
      <c r="E189" s="214"/>
      <c r="F189" s="214"/>
      <c r="G189" s="215"/>
      <c r="H189" s="149"/>
      <c r="I189" s="142"/>
      <c r="J189" s="212" t="str">
        <f t="shared" si="28"/>
        <v xml:space="preserve"> </v>
      </c>
      <c r="K189" s="212"/>
      <c r="L189" s="149"/>
      <c r="M189" s="149"/>
      <c r="N189" s="150"/>
      <c r="O189" s="150"/>
      <c r="P189" s="150"/>
      <c r="Q189" s="150"/>
      <c r="R189" s="156" t="str">
        <f t="shared" si="30"/>
        <v>//</v>
      </c>
      <c r="S189" s="27" t="e">
        <f>DATEDIF($R189,Key!$G$2,"Y")</f>
        <v>#VALUE!</v>
      </c>
      <c r="T189" s="156" t="e">
        <f>VLOOKUP($S189,Key!$C$2:$D$125,2,FALSE)</f>
        <v>#VALUE!</v>
      </c>
      <c r="U189" s="290" t="str">
        <f t="shared" si="29"/>
        <v/>
      </c>
      <c r="V189" s="151" t="str">
        <f>IF(ISERROR($N189&amp;$T189)," ",$N189&amp;$T189)</f>
        <v xml:space="preserve"> </v>
      </c>
      <c r="W189" s="194" t="e">
        <f>IF(#REF!="Y",1,0)</f>
        <v>#REF!</v>
      </c>
      <c r="X189" s="147"/>
      <c r="Y189" s="147"/>
      <c r="Z189" s="147"/>
      <c r="AA189" s="147"/>
      <c r="AB189" s="147"/>
      <c r="AC189" s="147"/>
      <c r="AD189" s="148"/>
      <c r="AE189" s="148"/>
      <c r="AF189" s="148"/>
      <c r="AG189" s="147"/>
      <c r="AH189" s="147"/>
      <c r="AI189" s="147"/>
      <c r="AJ189" s="147"/>
      <c r="AK189" s="147"/>
      <c r="AL189" s="147"/>
      <c r="AM189" s="147"/>
      <c r="AN189" s="196">
        <f t="shared" si="23"/>
        <v>0</v>
      </c>
      <c r="AO189" s="196">
        <f t="shared" si="24"/>
        <v>0</v>
      </c>
      <c r="AP189" s="205"/>
      <c r="AQ189" s="115">
        <f>IF(AND($H189="",$I189="",$L189=""),Key!$G$9,Key!$G$8)</f>
        <v>0</v>
      </c>
      <c r="AR189" s="111">
        <f>$AN189*Key!$G$12</f>
        <v>0</v>
      </c>
      <c r="AS189" s="190"/>
      <c r="AT189" s="190"/>
      <c r="AU189" s="192">
        <f t="shared" si="25"/>
        <v>0</v>
      </c>
      <c r="AV189" s="175">
        <f t="shared" si="26"/>
        <v>0</v>
      </c>
      <c r="AW189" s="204">
        <f>AP189*Key!$G$5</f>
        <v>0</v>
      </c>
      <c r="AX189" s="150"/>
      <c r="AY189" s="176">
        <f t="shared" si="27"/>
        <v>0</v>
      </c>
    </row>
    <row r="190" spans="1:51" ht="15.75" thickBot="1">
      <c r="A190" s="22">
        <v>166</v>
      </c>
      <c r="B190" s="84">
        <f t="shared" si="22"/>
        <v>0</v>
      </c>
      <c r="C190" s="213"/>
      <c r="D190" s="214"/>
      <c r="E190" s="214"/>
      <c r="F190" s="214"/>
      <c r="G190" s="215"/>
      <c r="H190" s="149"/>
      <c r="I190" s="142"/>
      <c r="J190" s="212" t="str">
        <f t="shared" si="28"/>
        <v xml:space="preserve"> </v>
      </c>
      <c r="K190" s="212"/>
      <c r="L190" s="149"/>
      <c r="M190" s="149"/>
      <c r="N190" s="150"/>
      <c r="O190" s="150"/>
      <c r="P190" s="150"/>
      <c r="Q190" s="150"/>
      <c r="R190" s="156" t="str">
        <f t="shared" si="30"/>
        <v>//</v>
      </c>
      <c r="S190" s="27" t="e">
        <f>DATEDIF($R190,Key!$G$2,"Y")</f>
        <v>#VALUE!</v>
      </c>
      <c r="T190" s="156" t="e">
        <f>VLOOKUP($S190,Key!$C$2:$D$125,2,FALSE)</f>
        <v>#VALUE!</v>
      </c>
      <c r="U190" s="290" t="str">
        <f t="shared" si="29"/>
        <v/>
      </c>
      <c r="V190" s="151" t="str">
        <f>IF(ISERROR($N190&amp;$T190)," ",$N190&amp;$T190)</f>
        <v xml:space="preserve"> </v>
      </c>
      <c r="W190" s="194" t="e">
        <f>IF(#REF!="Y",1,0)</f>
        <v>#REF!</v>
      </c>
      <c r="X190" s="147"/>
      <c r="Y190" s="147"/>
      <c r="Z190" s="147"/>
      <c r="AA190" s="147"/>
      <c r="AB190" s="147"/>
      <c r="AC190" s="147"/>
      <c r="AD190" s="148"/>
      <c r="AE190" s="148"/>
      <c r="AF190" s="148"/>
      <c r="AG190" s="147"/>
      <c r="AH190" s="147"/>
      <c r="AI190" s="147"/>
      <c r="AJ190" s="147"/>
      <c r="AK190" s="147"/>
      <c r="AL190" s="147"/>
      <c r="AM190" s="147"/>
      <c r="AN190" s="196">
        <f t="shared" si="23"/>
        <v>0</v>
      </c>
      <c r="AO190" s="196">
        <f t="shared" si="24"/>
        <v>0</v>
      </c>
      <c r="AP190" s="205"/>
      <c r="AQ190" s="115">
        <f>IF(AND($H190="",$I190="",$L190=""),Key!$G$9,Key!$G$8)</f>
        <v>0</v>
      </c>
      <c r="AR190" s="111">
        <f>$AN190*Key!$G$12</f>
        <v>0</v>
      </c>
      <c r="AS190" s="190"/>
      <c r="AT190" s="190"/>
      <c r="AU190" s="192">
        <f t="shared" si="25"/>
        <v>0</v>
      </c>
      <c r="AV190" s="175">
        <f t="shared" si="26"/>
        <v>0</v>
      </c>
      <c r="AW190" s="204">
        <f>AP190*Key!$G$5</f>
        <v>0</v>
      </c>
      <c r="AX190" s="150"/>
      <c r="AY190" s="176">
        <f t="shared" si="27"/>
        <v>0</v>
      </c>
    </row>
    <row r="191" spans="1:51" ht="15.75" thickBot="1">
      <c r="A191" s="22">
        <v>167</v>
      </c>
      <c r="B191" s="84">
        <f t="shared" si="22"/>
        <v>0</v>
      </c>
      <c r="C191" s="213"/>
      <c r="D191" s="214"/>
      <c r="E191" s="214"/>
      <c r="F191" s="214"/>
      <c r="G191" s="215"/>
      <c r="H191" s="149"/>
      <c r="I191" s="142"/>
      <c r="J191" s="212" t="str">
        <f t="shared" si="28"/>
        <v xml:space="preserve"> </v>
      </c>
      <c r="K191" s="212"/>
      <c r="L191" s="149"/>
      <c r="M191" s="149"/>
      <c r="N191" s="150"/>
      <c r="O191" s="150"/>
      <c r="P191" s="150"/>
      <c r="Q191" s="150"/>
      <c r="R191" s="156" t="str">
        <f t="shared" si="30"/>
        <v>//</v>
      </c>
      <c r="S191" s="27" t="e">
        <f>DATEDIF($R191,Key!$G$2,"Y")</f>
        <v>#VALUE!</v>
      </c>
      <c r="T191" s="156" t="e">
        <f>VLOOKUP($S191,Key!$C$2:$D$125,2,FALSE)</f>
        <v>#VALUE!</v>
      </c>
      <c r="U191" s="290" t="str">
        <f t="shared" si="29"/>
        <v/>
      </c>
      <c r="V191" s="151" t="str">
        <f>IF(ISERROR($N191&amp;$T191)," ",$N191&amp;$T191)</f>
        <v xml:space="preserve"> </v>
      </c>
      <c r="W191" s="194" t="e">
        <f>IF(#REF!="Y",1,0)</f>
        <v>#REF!</v>
      </c>
      <c r="X191" s="147"/>
      <c r="Y191" s="147"/>
      <c r="Z191" s="147"/>
      <c r="AA191" s="147"/>
      <c r="AB191" s="147"/>
      <c r="AC191" s="147"/>
      <c r="AD191" s="148"/>
      <c r="AE191" s="148"/>
      <c r="AF191" s="148"/>
      <c r="AG191" s="147"/>
      <c r="AH191" s="147"/>
      <c r="AI191" s="147"/>
      <c r="AJ191" s="147"/>
      <c r="AK191" s="147"/>
      <c r="AL191" s="147"/>
      <c r="AM191" s="147"/>
      <c r="AN191" s="196">
        <f t="shared" si="23"/>
        <v>0</v>
      </c>
      <c r="AO191" s="196">
        <f t="shared" si="24"/>
        <v>0</v>
      </c>
      <c r="AP191" s="205"/>
      <c r="AQ191" s="115">
        <f>IF(AND($H191="",$I191="",$L191=""),Key!$G$9,Key!$G$8)</f>
        <v>0</v>
      </c>
      <c r="AR191" s="111">
        <f>$AN191*Key!$G$12</f>
        <v>0</v>
      </c>
      <c r="AS191" s="190"/>
      <c r="AT191" s="190"/>
      <c r="AU191" s="192">
        <f t="shared" si="25"/>
        <v>0</v>
      </c>
      <c r="AV191" s="175">
        <f t="shared" si="26"/>
        <v>0</v>
      </c>
      <c r="AW191" s="204">
        <f>AP191*Key!$G$5</f>
        <v>0</v>
      </c>
      <c r="AX191" s="150"/>
      <c r="AY191" s="176">
        <f t="shared" si="27"/>
        <v>0</v>
      </c>
    </row>
    <row r="192" spans="1:51" ht="15.75" thickBot="1">
      <c r="A192" s="22">
        <v>168</v>
      </c>
      <c r="B192" s="84">
        <f t="shared" si="22"/>
        <v>0</v>
      </c>
      <c r="C192" s="213"/>
      <c r="D192" s="214"/>
      <c r="E192" s="214"/>
      <c r="F192" s="214"/>
      <c r="G192" s="215"/>
      <c r="H192" s="149"/>
      <c r="I192" s="142"/>
      <c r="J192" s="212" t="str">
        <f t="shared" si="28"/>
        <v xml:space="preserve"> </v>
      </c>
      <c r="K192" s="212"/>
      <c r="L192" s="149"/>
      <c r="M192" s="149"/>
      <c r="N192" s="150"/>
      <c r="O192" s="150"/>
      <c r="P192" s="150"/>
      <c r="Q192" s="150"/>
      <c r="R192" s="156" t="str">
        <f t="shared" si="30"/>
        <v>//</v>
      </c>
      <c r="S192" s="27" t="e">
        <f>DATEDIF($R192,Key!$G$2,"Y")</f>
        <v>#VALUE!</v>
      </c>
      <c r="T192" s="156" t="e">
        <f>VLOOKUP($S192,Key!$C$2:$D$125,2,FALSE)</f>
        <v>#VALUE!</v>
      </c>
      <c r="U192" s="290" t="str">
        <f t="shared" si="29"/>
        <v/>
      </c>
      <c r="V192" s="151" t="str">
        <f>IF(ISERROR($N192&amp;$T192)," ",$N192&amp;$T192)</f>
        <v xml:space="preserve"> </v>
      </c>
      <c r="W192" s="194" t="e">
        <f>IF(#REF!="Y",1,0)</f>
        <v>#REF!</v>
      </c>
      <c r="X192" s="147"/>
      <c r="Y192" s="147"/>
      <c r="Z192" s="147"/>
      <c r="AA192" s="147"/>
      <c r="AB192" s="147"/>
      <c r="AC192" s="147"/>
      <c r="AD192" s="148"/>
      <c r="AE192" s="148"/>
      <c r="AF192" s="148"/>
      <c r="AG192" s="147"/>
      <c r="AH192" s="147"/>
      <c r="AI192" s="147"/>
      <c r="AJ192" s="147"/>
      <c r="AK192" s="147"/>
      <c r="AL192" s="147"/>
      <c r="AM192" s="147"/>
      <c r="AN192" s="196">
        <f t="shared" si="23"/>
        <v>0</v>
      </c>
      <c r="AO192" s="196">
        <f t="shared" si="24"/>
        <v>0</v>
      </c>
      <c r="AP192" s="205"/>
      <c r="AQ192" s="115">
        <f>IF(AND($H192="",$I192="",$L192=""),Key!$G$9,Key!$G$8)</f>
        <v>0</v>
      </c>
      <c r="AR192" s="111">
        <f>$AN192*Key!$G$12</f>
        <v>0</v>
      </c>
      <c r="AS192" s="190"/>
      <c r="AT192" s="190"/>
      <c r="AU192" s="192">
        <f t="shared" si="25"/>
        <v>0</v>
      </c>
      <c r="AV192" s="175">
        <f t="shared" si="26"/>
        <v>0</v>
      </c>
      <c r="AW192" s="204">
        <f>AP192*Key!$G$5</f>
        <v>0</v>
      </c>
      <c r="AX192" s="150"/>
      <c r="AY192" s="176">
        <f t="shared" si="27"/>
        <v>0</v>
      </c>
    </row>
    <row r="193" spans="1:51" ht="15.75" thickBot="1">
      <c r="A193" s="22">
        <v>169</v>
      </c>
      <c r="B193" s="84">
        <f t="shared" si="22"/>
        <v>0</v>
      </c>
      <c r="C193" s="213"/>
      <c r="D193" s="214"/>
      <c r="E193" s="214"/>
      <c r="F193" s="214"/>
      <c r="G193" s="215"/>
      <c r="H193" s="149"/>
      <c r="I193" s="142"/>
      <c r="J193" s="212" t="str">
        <f t="shared" si="28"/>
        <v xml:space="preserve"> </v>
      </c>
      <c r="K193" s="212"/>
      <c r="L193" s="149"/>
      <c r="M193" s="149"/>
      <c r="N193" s="150"/>
      <c r="O193" s="150"/>
      <c r="P193" s="150"/>
      <c r="Q193" s="150"/>
      <c r="R193" s="156" t="str">
        <f t="shared" si="30"/>
        <v>//</v>
      </c>
      <c r="S193" s="27" t="e">
        <f>DATEDIF($R193,Key!$G$2,"Y")</f>
        <v>#VALUE!</v>
      </c>
      <c r="T193" s="156" t="e">
        <f>VLOOKUP($S193,Key!$C$2:$D$125,2,FALSE)</f>
        <v>#VALUE!</v>
      </c>
      <c r="U193" s="290" t="str">
        <f t="shared" si="29"/>
        <v/>
      </c>
      <c r="V193" s="151" t="str">
        <f>IF(ISERROR($N193&amp;$T193)," ",$N193&amp;$T193)</f>
        <v xml:space="preserve"> </v>
      </c>
      <c r="W193" s="194" t="e">
        <f>IF(#REF!="Y",1,0)</f>
        <v>#REF!</v>
      </c>
      <c r="X193" s="147"/>
      <c r="Y193" s="147"/>
      <c r="Z193" s="147"/>
      <c r="AA193" s="147"/>
      <c r="AB193" s="147"/>
      <c r="AC193" s="147"/>
      <c r="AD193" s="148"/>
      <c r="AE193" s="148"/>
      <c r="AF193" s="148"/>
      <c r="AG193" s="147"/>
      <c r="AH193" s="147"/>
      <c r="AI193" s="147"/>
      <c r="AJ193" s="147"/>
      <c r="AK193" s="147"/>
      <c r="AL193" s="147"/>
      <c r="AM193" s="147"/>
      <c r="AN193" s="196">
        <f t="shared" si="23"/>
        <v>0</v>
      </c>
      <c r="AO193" s="196">
        <f t="shared" si="24"/>
        <v>0</v>
      </c>
      <c r="AP193" s="205"/>
      <c r="AQ193" s="115">
        <f>IF(AND($H193="",$I193="",$L193=""),Key!$G$9,Key!$G$8)</f>
        <v>0</v>
      </c>
      <c r="AR193" s="111">
        <f>$AN193*Key!$G$12</f>
        <v>0</v>
      </c>
      <c r="AS193" s="190"/>
      <c r="AT193" s="190"/>
      <c r="AU193" s="192">
        <f t="shared" si="25"/>
        <v>0</v>
      </c>
      <c r="AV193" s="175">
        <f t="shared" si="26"/>
        <v>0</v>
      </c>
      <c r="AW193" s="204">
        <f>AP193*Key!$G$5</f>
        <v>0</v>
      </c>
      <c r="AX193" s="150"/>
      <c r="AY193" s="176">
        <f t="shared" si="27"/>
        <v>0</v>
      </c>
    </row>
    <row r="194" spans="1:51" ht="15.75" thickBot="1">
      <c r="A194" s="22">
        <v>170</v>
      </c>
      <c r="B194" s="84">
        <f t="shared" si="22"/>
        <v>0</v>
      </c>
      <c r="C194" s="213"/>
      <c r="D194" s="214"/>
      <c r="E194" s="214"/>
      <c r="F194" s="214"/>
      <c r="G194" s="215"/>
      <c r="H194" s="149"/>
      <c r="I194" s="142"/>
      <c r="J194" s="212" t="str">
        <f t="shared" si="28"/>
        <v xml:space="preserve"> </v>
      </c>
      <c r="K194" s="212"/>
      <c r="L194" s="149"/>
      <c r="M194" s="149"/>
      <c r="N194" s="150"/>
      <c r="O194" s="150"/>
      <c r="P194" s="150"/>
      <c r="Q194" s="150"/>
      <c r="R194" s="156" t="str">
        <f t="shared" si="30"/>
        <v>//</v>
      </c>
      <c r="S194" s="27" t="e">
        <f>DATEDIF($R194,Key!$G$2,"Y")</f>
        <v>#VALUE!</v>
      </c>
      <c r="T194" s="156" t="e">
        <f>VLOOKUP($S194,Key!$C$2:$D$125,2,FALSE)</f>
        <v>#VALUE!</v>
      </c>
      <c r="U194" s="290" t="str">
        <f t="shared" si="29"/>
        <v/>
      </c>
      <c r="V194" s="151" t="str">
        <f>IF(ISERROR($N194&amp;$T194)," ",$N194&amp;$T194)</f>
        <v xml:space="preserve"> </v>
      </c>
      <c r="W194" s="194" t="e">
        <f>IF(#REF!="Y",1,0)</f>
        <v>#REF!</v>
      </c>
      <c r="X194" s="147"/>
      <c r="Y194" s="147"/>
      <c r="Z194" s="147"/>
      <c r="AA194" s="147"/>
      <c r="AB194" s="147"/>
      <c r="AC194" s="147"/>
      <c r="AD194" s="148"/>
      <c r="AE194" s="148"/>
      <c r="AF194" s="148"/>
      <c r="AG194" s="147"/>
      <c r="AH194" s="147"/>
      <c r="AI194" s="147"/>
      <c r="AJ194" s="147"/>
      <c r="AK194" s="147"/>
      <c r="AL194" s="147"/>
      <c r="AM194" s="147"/>
      <c r="AN194" s="196">
        <f t="shared" si="23"/>
        <v>0</v>
      </c>
      <c r="AO194" s="196">
        <f t="shared" si="24"/>
        <v>0</v>
      </c>
      <c r="AP194" s="205"/>
      <c r="AQ194" s="115">
        <f>IF(AND($H194="",$I194="",$L194=""),Key!$G$9,Key!$G$8)</f>
        <v>0</v>
      </c>
      <c r="AR194" s="111">
        <f>$AN194*Key!$G$12</f>
        <v>0</v>
      </c>
      <c r="AS194" s="190"/>
      <c r="AT194" s="190"/>
      <c r="AU194" s="192">
        <f t="shared" si="25"/>
        <v>0</v>
      </c>
      <c r="AV194" s="175">
        <f t="shared" si="26"/>
        <v>0</v>
      </c>
      <c r="AW194" s="204">
        <f>AP194*Key!$G$5</f>
        <v>0</v>
      </c>
      <c r="AX194" s="150"/>
      <c r="AY194" s="176">
        <f t="shared" si="27"/>
        <v>0</v>
      </c>
    </row>
    <row r="195" spans="1:51" ht="15.75" thickBot="1">
      <c r="A195" s="22">
        <v>171</v>
      </c>
      <c r="B195" s="84">
        <f t="shared" si="22"/>
        <v>0</v>
      </c>
      <c r="C195" s="213"/>
      <c r="D195" s="214"/>
      <c r="E195" s="214"/>
      <c r="F195" s="214"/>
      <c r="G195" s="215"/>
      <c r="H195" s="149"/>
      <c r="I195" s="142"/>
      <c r="J195" s="212" t="str">
        <f t="shared" si="28"/>
        <v xml:space="preserve"> </v>
      </c>
      <c r="K195" s="212"/>
      <c r="L195" s="149"/>
      <c r="M195" s="149"/>
      <c r="N195" s="150"/>
      <c r="O195" s="150"/>
      <c r="P195" s="150"/>
      <c r="Q195" s="150"/>
      <c r="R195" s="156" t="str">
        <f t="shared" si="30"/>
        <v>//</v>
      </c>
      <c r="S195" s="27" t="e">
        <f>DATEDIF($R195,Key!$G$2,"Y")</f>
        <v>#VALUE!</v>
      </c>
      <c r="T195" s="156" t="e">
        <f>VLOOKUP($S195,Key!$C$2:$D$125,2,FALSE)</f>
        <v>#VALUE!</v>
      </c>
      <c r="U195" s="290" t="str">
        <f t="shared" si="29"/>
        <v/>
      </c>
      <c r="V195" s="151" t="str">
        <f>IF(ISERROR($N195&amp;$T195)," ",$N195&amp;$T195)</f>
        <v xml:space="preserve"> </v>
      </c>
      <c r="W195" s="194" t="e">
        <f>IF(#REF!="Y",1,0)</f>
        <v>#REF!</v>
      </c>
      <c r="X195" s="147"/>
      <c r="Y195" s="147"/>
      <c r="Z195" s="147"/>
      <c r="AA195" s="147"/>
      <c r="AB195" s="147"/>
      <c r="AC195" s="147"/>
      <c r="AD195" s="148"/>
      <c r="AE195" s="148"/>
      <c r="AF195" s="148"/>
      <c r="AG195" s="147"/>
      <c r="AH195" s="147"/>
      <c r="AI195" s="147"/>
      <c r="AJ195" s="147"/>
      <c r="AK195" s="147"/>
      <c r="AL195" s="147"/>
      <c r="AM195" s="147"/>
      <c r="AN195" s="196">
        <f t="shared" si="23"/>
        <v>0</v>
      </c>
      <c r="AO195" s="196">
        <f t="shared" si="24"/>
        <v>0</v>
      </c>
      <c r="AP195" s="205"/>
      <c r="AQ195" s="115">
        <f>IF(AND($H195="",$I195="",$L195=""),Key!$G$9,Key!$G$8)</f>
        <v>0</v>
      </c>
      <c r="AR195" s="111">
        <f>$AN195*Key!$G$12</f>
        <v>0</v>
      </c>
      <c r="AS195" s="190"/>
      <c r="AT195" s="190"/>
      <c r="AU195" s="192">
        <f t="shared" si="25"/>
        <v>0</v>
      </c>
      <c r="AV195" s="175">
        <f t="shared" si="26"/>
        <v>0</v>
      </c>
      <c r="AW195" s="204">
        <f>AP195*Key!$G$5</f>
        <v>0</v>
      </c>
      <c r="AX195" s="150"/>
      <c r="AY195" s="176">
        <f t="shared" si="27"/>
        <v>0</v>
      </c>
    </row>
    <row r="196" spans="1:51" ht="15.75" thickBot="1">
      <c r="A196" s="22">
        <v>172</v>
      </c>
      <c r="B196" s="84">
        <f t="shared" si="22"/>
        <v>0</v>
      </c>
      <c r="C196" s="213"/>
      <c r="D196" s="214"/>
      <c r="E196" s="214"/>
      <c r="F196" s="214"/>
      <c r="G196" s="215"/>
      <c r="H196" s="149"/>
      <c r="I196" s="142"/>
      <c r="J196" s="212" t="str">
        <f t="shared" si="28"/>
        <v xml:space="preserve"> </v>
      </c>
      <c r="K196" s="212"/>
      <c r="L196" s="149"/>
      <c r="M196" s="149"/>
      <c r="N196" s="150"/>
      <c r="O196" s="150"/>
      <c r="P196" s="150"/>
      <c r="Q196" s="150"/>
      <c r="R196" s="156" t="str">
        <f t="shared" si="30"/>
        <v>//</v>
      </c>
      <c r="S196" s="27" t="e">
        <f>DATEDIF($R196,Key!$G$2,"Y")</f>
        <v>#VALUE!</v>
      </c>
      <c r="T196" s="156" t="e">
        <f>VLOOKUP($S196,Key!$C$2:$D$125,2,FALSE)</f>
        <v>#VALUE!</v>
      </c>
      <c r="U196" s="290" t="str">
        <f t="shared" si="29"/>
        <v/>
      </c>
      <c r="V196" s="151" t="str">
        <f>IF(ISERROR($N196&amp;$T196)," ",$N196&amp;$T196)</f>
        <v xml:space="preserve"> </v>
      </c>
      <c r="W196" s="194" t="e">
        <f>IF(#REF!="Y",1,0)</f>
        <v>#REF!</v>
      </c>
      <c r="X196" s="147"/>
      <c r="Y196" s="147"/>
      <c r="Z196" s="147"/>
      <c r="AA196" s="147"/>
      <c r="AB196" s="147"/>
      <c r="AC196" s="147"/>
      <c r="AD196" s="148"/>
      <c r="AE196" s="148"/>
      <c r="AF196" s="148"/>
      <c r="AG196" s="147"/>
      <c r="AH196" s="147"/>
      <c r="AI196" s="147"/>
      <c r="AJ196" s="147"/>
      <c r="AK196" s="147"/>
      <c r="AL196" s="147"/>
      <c r="AM196" s="147"/>
      <c r="AN196" s="196">
        <f t="shared" si="23"/>
        <v>0</v>
      </c>
      <c r="AO196" s="196">
        <f t="shared" si="24"/>
        <v>0</v>
      </c>
      <c r="AP196" s="205"/>
      <c r="AQ196" s="115">
        <f>IF(AND($H196="",$I196="",$L196=""),Key!$G$9,Key!$G$8)</f>
        <v>0</v>
      </c>
      <c r="AR196" s="111">
        <f>$AN196*Key!$G$12</f>
        <v>0</v>
      </c>
      <c r="AS196" s="190"/>
      <c r="AT196" s="190"/>
      <c r="AU196" s="192">
        <f t="shared" si="25"/>
        <v>0</v>
      </c>
      <c r="AV196" s="175">
        <f t="shared" si="26"/>
        <v>0</v>
      </c>
      <c r="AW196" s="204">
        <f>AP196*Key!$G$5</f>
        <v>0</v>
      </c>
      <c r="AX196" s="150"/>
      <c r="AY196" s="176">
        <f t="shared" si="27"/>
        <v>0</v>
      </c>
    </row>
    <row r="197" spans="1:51" ht="15.75" thickBot="1">
      <c r="A197" s="22">
        <v>173</v>
      </c>
      <c r="B197" s="84">
        <f t="shared" si="22"/>
        <v>0</v>
      </c>
      <c r="C197" s="213"/>
      <c r="D197" s="214"/>
      <c r="E197" s="214"/>
      <c r="F197" s="214"/>
      <c r="G197" s="215"/>
      <c r="H197" s="149"/>
      <c r="I197" s="142"/>
      <c r="J197" s="212" t="str">
        <f t="shared" si="28"/>
        <v xml:space="preserve"> </v>
      </c>
      <c r="K197" s="212"/>
      <c r="L197" s="149"/>
      <c r="M197" s="149"/>
      <c r="N197" s="150"/>
      <c r="O197" s="150"/>
      <c r="P197" s="150"/>
      <c r="Q197" s="150"/>
      <c r="R197" s="156" t="str">
        <f t="shared" si="30"/>
        <v>//</v>
      </c>
      <c r="S197" s="27" t="e">
        <f>DATEDIF($R197,Key!$G$2,"Y")</f>
        <v>#VALUE!</v>
      </c>
      <c r="T197" s="156" t="e">
        <f>VLOOKUP($S197,Key!$C$2:$D$125,2,FALSE)</f>
        <v>#VALUE!</v>
      </c>
      <c r="U197" s="290" t="str">
        <f t="shared" si="29"/>
        <v/>
      </c>
      <c r="V197" s="151" t="str">
        <f>IF(ISERROR($N197&amp;$T197)," ",$N197&amp;$T197)</f>
        <v xml:space="preserve"> </v>
      </c>
      <c r="W197" s="194" t="e">
        <f>IF(#REF!="Y",1,0)</f>
        <v>#REF!</v>
      </c>
      <c r="X197" s="147"/>
      <c r="Y197" s="147"/>
      <c r="Z197" s="147"/>
      <c r="AA197" s="147"/>
      <c r="AB197" s="147"/>
      <c r="AC197" s="147"/>
      <c r="AD197" s="148"/>
      <c r="AE197" s="148"/>
      <c r="AF197" s="148"/>
      <c r="AG197" s="147"/>
      <c r="AH197" s="147"/>
      <c r="AI197" s="147"/>
      <c r="AJ197" s="147"/>
      <c r="AK197" s="147"/>
      <c r="AL197" s="147"/>
      <c r="AM197" s="147"/>
      <c r="AN197" s="196">
        <f t="shared" si="23"/>
        <v>0</v>
      </c>
      <c r="AO197" s="196">
        <f t="shared" si="24"/>
        <v>0</v>
      </c>
      <c r="AP197" s="205"/>
      <c r="AQ197" s="115">
        <f>IF(AND($H197="",$I197="",$L197=""),Key!$G$9,Key!$G$8)</f>
        <v>0</v>
      </c>
      <c r="AR197" s="111">
        <f>$AN197*Key!$G$12</f>
        <v>0</v>
      </c>
      <c r="AS197" s="190"/>
      <c r="AT197" s="190"/>
      <c r="AU197" s="192">
        <f t="shared" si="25"/>
        <v>0</v>
      </c>
      <c r="AV197" s="175">
        <f t="shared" si="26"/>
        <v>0</v>
      </c>
      <c r="AW197" s="204">
        <f>AP197*Key!$G$5</f>
        <v>0</v>
      </c>
      <c r="AX197" s="150"/>
      <c r="AY197" s="176">
        <f t="shared" si="27"/>
        <v>0</v>
      </c>
    </row>
    <row r="198" spans="1:51" ht="15.75" thickBot="1">
      <c r="A198" s="22">
        <v>174</v>
      </c>
      <c r="B198" s="84">
        <f t="shared" si="22"/>
        <v>0</v>
      </c>
      <c r="C198" s="213"/>
      <c r="D198" s="214"/>
      <c r="E198" s="214"/>
      <c r="F198" s="214"/>
      <c r="G198" s="215"/>
      <c r="H198" s="149"/>
      <c r="I198" s="142"/>
      <c r="J198" s="212" t="str">
        <f t="shared" si="28"/>
        <v xml:space="preserve"> </v>
      </c>
      <c r="K198" s="212"/>
      <c r="L198" s="149"/>
      <c r="M198" s="149"/>
      <c r="N198" s="150"/>
      <c r="O198" s="150"/>
      <c r="P198" s="150"/>
      <c r="Q198" s="150"/>
      <c r="R198" s="156" t="str">
        <f t="shared" si="30"/>
        <v>//</v>
      </c>
      <c r="S198" s="27" t="e">
        <f>DATEDIF($R198,Key!$G$2,"Y")</f>
        <v>#VALUE!</v>
      </c>
      <c r="T198" s="156" t="e">
        <f>VLOOKUP($S198,Key!$C$2:$D$125,2,FALSE)</f>
        <v>#VALUE!</v>
      </c>
      <c r="U198" s="290" t="str">
        <f t="shared" si="29"/>
        <v/>
      </c>
      <c r="V198" s="151" t="str">
        <f>IF(ISERROR($N198&amp;$T198)," ",$N198&amp;$T198)</f>
        <v xml:space="preserve"> </v>
      </c>
      <c r="W198" s="194" t="e">
        <f>IF(#REF!="Y",1,0)</f>
        <v>#REF!</v>
      </c>
      <c r="X198" s="147"/>
      <c r="Y198" s="147"/>
      <c r="Z198" s="147"/>
      <c r="AA198" s="147"/>
      <c r="AB198" s="147"/>
      <c r="AC198" s="147"/>
      <c r="AD198" s="148"/>
      <c r="AE198" s="148"/>
      <c r="AF198" s="148"/>
      <c r="AG198" s="147"/>
      <c r="AH198" s="147"/>
      <c r="AI198" s="147"/>
      <c r="AJ198" s="147"/>
      <c r="AK198" s="147"/>
      <c r="AL198" s="147"/>
      <c r="AM198" s="147"/>
      <c r="AN198" s="196">
        <f t="shared" si="23"/>
        <v>0</v>
      </c>
      <c r="AO198" s="196">
        <f t="shared" si="24"/>
        <v>0</v>
      </c>
      <c r="AP198" s="205"/>
      <c r="AQ198" s="115">
        <f>IF(AND($H198="",$I198="",$L198=""),Key!$G$9,Key!$G$8)</f>
        <v>0</v>
      </c>
      <c r="AR198" s="111">
        <f>$AN198*Key!$G$12</f>
        <v>0</v>
      </c>
      <c r="AS198" s="190"/>
      <c r="AT198" s="190"/>
      <c r="AU198" s="192">
        <f t="shared" si="25"/>
        <v>0</v>
      </c>
      <c r="AV198" s="175">
        <f t="shared" si="26"/>
        <v>0</v>
      </c>
      <c r="AW198" s="204">
        <f>AP198*Key!$G$5</f>
        <v>0</v>
      </c>
      <c r="AX198" s="150"/>
      <c r="AY198" s="176">
        <f t="shared" si="27"/>
        <v>0</v>
      </c>
    </row>
    <row r="199" spans="1:51" ht="15.75" thickBot="1">
      <c r="A199" s="22">
        <v>175</v>
      </c>
      <c r="B199" s="84">
        <f t="shared" si="22"/>
        <v>0</v>
      </c>
      <c r="C199" s="213"/>
      <c r="D199" s="214"/>
      <c r="E199" s="214"/>
      <c r="F199" s="214"/>
      <c r="G199" s="215"/>
      <c r="H199" s="149"/>
      <c r="I199" s="142"/>
      <c r="J199" s="212" t="str">
        <f t="shared" si="28"/>
        <v xml:space="preserve"> </v>
      </c>
      <c r="K199" s="212"/>
      <c r="L199" s="149"/>
      <c r="M199" s="149"/>
      <c r="N199" s="150"/>
      <c r="O199" s="150"/>
      <c r="P199" s="150"/>
      <c r="Q199" s="150"/>
      <c r="R199" s="156" t="str">
        <f t="shared" si="30"/>
        <v>//</v>
      </c>
      <c r="S199" s="27" t="e">
        <f>DATEDIF($R199,Key!$G$2,"Y")</f>
        <v>#VALUE!</v>
      </c>
      <c r="T199" s="156" t="e">
        <f>VLOOKUP($S199,Key!$C$2:$D$125,2,FALSE)</f>
        <v>#VALUE!</v>
      </c>
      <c r="U199" s="290" t="str">
        <f t="shared" si="29"/>
        <v/>
      </c>
      <c r="V199" s="151" t="str">
        <f>IF(ISERROR($N199&amp;$T199)," ",$N199&amp;$T199)</f>
        <v xml:space="preserve"> </v>
      </c>
      <c r="W199" s="194" t="e">
        <f>IF(#REF!="Y",1,0)</f>
        <v>#REF!</v>
      </c>
      <c r="X199" s="147"/>
      <c r="Y199" s="147"/>
      <c r="Z199" s="147"/>
      <c r="AA199" s="147"/>
      <c r="AB199" s="147"/>
      <c r="AC199" s="147"/>
      <c r="AD199" s="148"/>
      <c r="AE199" s="148"/>
      <c r="AF199" s="148"/>
      <c r="AG199" s="147"/>
      <c r="AH199" s="147"/>
      <c r="AI199" s="147"/>
      <c r="AJ199" s="147"/>
      <c r="AK199" s="147"/>
      <c r="AL199" s="147"/>
      <c r="AM199" s="147"/>
      <c r="AN199" s="196">
        <f t="shared" si="23"/>
        <v>0</v>
      </c>
      <c r="AO199" s="196">
        <f t="shared" si="24"/>
        <v>0</v>
      </c>
      <c r="AP199" s="205"/>
      <c r="AQ199" s="115">
        <f>IF(AND($H199="",$I199="",$L199=""),Key!$G$9,Key!$G$8)</f>
        <v>0</v>
      </c>
      <c r="AR199" s="111">
        <f>$AN199*Key!$G$12</f>
        <v>0</v>
      </c>
      <c r="AS199" s="190"/>
      <c r="AT199" s="190"/>
      <c r="AU199" s="192">
        <f t="shared" si="25"/>
        <v>0</v>
      </c>
      <c r="AV199" s="175">
        <f t="shared" si="26"/>
        <v>0</v>
      </c>
      <c r="AW199" s="204">
        <f>AP199*Key!$G$5</f>
        <v>0</v>
      </c>
      <c r="AX199" s="150"/>
      <c r="AY199" s="176">
        <f t="shared" si="27"/>
        <v>0</v>
      </c>
    </row>
    <row r="200" spans="1:51" ht="15.75" thickBot="1">
      <c r="A200" s="22">
        <v>176</v>
      </c>
      <c r="B200" s="84">
        <f t="shared" si="22"/>
        <v>0</v>
      </c>
      <c r="C200" s="213"/>
      <c r="D200" s="214"/>
      <c r="E200" s="214"/>
      <c r="F200" s="214"/>
      <c r="G200" s="215"/>
      <c r="H200" s="149"/>
      <c r="I200" s="142"/>
      <c r="J200" s="212" t="str">
        <f t="shared" si="28"/>
        <v xml:space="preserve"> </v>
      </c>
      <c r="K200" s="212"/>
      <c r="L200" s="149"/>
      <c r="M200" s="149"/>
      <c r="N200" s="150"/>
      <c r="O200" s="150"/>
      <c r="P200" s="150"/>
      <c r="Q200" s="150"/>
      <c r="R200" s="156" t="str">
        <f t="shared" si="30"/>
        <v>//</v>
      </c>
      <c r="S200" s="27" t="e">
        <f>DATEDIF($R200,Key!$G$2,"Y")</f>
        <v>#VALUE!</v>
      </c>
      <c r="T200" s="156" t="e">
        <f>VLOOKUP($S200,Key!$C$2:$D$125,2,FALSE)</f>
        <v>#VALUE!</v>
      </c>
      <c r="U200" s="290" t="str">
        <f t="shared" si="29"/>
        <v/>
      </c>
      <c r="V200" s="151" t="str">
        <f>IF(ISERROR($N200&amp;$T200)," ",$N200&amp;$T200)</f>
        <v xml:space="preserve"> </v>
      </c>
      <c r="W200" s="194" t="e">
        <f>IF(#REF!="Y",1,0)</f>
        <v>#REF!</v>
      </c>
      <c r="X200" s="147"/>
      <c r="Y200" s="147"/>
      <c r="Z200" s="147"/>
      <c r="AA200" s="147"/>
      <c r="AB200" s="147"/>
      <c r="AC200" s="147"/>
      <c r="AD200" s="148"/>
      <c r="AE200" s="148"/>
      <c r="AF200" s="148"/>
      <c r="AG200" s="147"/>
      <c r="AH200" s="147"/>
      <c r="AI200" s="147"/>
      <c r="AJ200" s="147"/>
      <c r="AK200" s="147"/>
      <c r="AL200" s="147"/>
      <c r="AM200" s="147"/>
      <c r="AN200" s="196">
        <f t="shared" si="23"/>
        <v>0</v>
      </c>
      <c r="AO200" s="196">
        <f t="shared" si="24"/>
        <v>0</v>
      </c>
      <c r="AP200" s="205"/>
      <c r="AQ200" s="115">
        <f>IF(AND($H200="",$I200="",$L200=""),Key!$G$9,Key!$G$8)</f>
        <v>0</v>
      </c>
      <c r="AR200" s="111">
        <f>$AN200*Key!$G$12</f>
        <v>0</v>
      </c>
      <c r="AS200" s="190"/>
      <c r="AT200" s="190"/>
      <c r="AU200" s="192">
        <f t="shared" si="25"/>
        <v>0</v>
      </c>
      <c r="AV200" s="175">
        <f t="shared" si="26"/>
        <v>0</v>
      </c>
      <c r="AW200" s="204">
        <f>AP200*Key!$G$5</f>
        <v>0</v>
      </c>
      <c r="AX200" s="150"/>
      <c r="AY200" s="176">
        <f t="shared" si="27"/>
        <v>0</v>
      </c>
    </row>
    <row r="201" spans="1:51" ht="15.75" thickBot="1">
      <c r="A201" s="22">
        <v>177</v>
      </c>
      <c r="B201" s="84">
        <f t="shared" si="22"/>
        <v>0</v>
      </c>
      <c r="C201" s="213"/>
      <c r="D201" s="214"/>
      <c r="E201" s="214"/>
      <c r="F201" s="214"/>
      <c r="G201" s="215"/>
      <c r="H201" s="149"/>
      <c r="I201" s="142"/>
      <c r="J201" s="212" t="str">
        <f t="shared" si="28"/>
        <v xml:space="preserve"> </v>
      </c>
      <c r="K201" s="212"/>
      <c r="L201" s="149"/>
      <c r="M201" s="149"/>
      <c r="N201" s="150"/>
      <c r="O201" s="150"/>
      <c r="P201" s="150"/>
      <c r="Q201" s="150"/>
      <c r="R201" s="156" t="str">
        <f t="shared" si="30"/>
        <v>//</v>
      </c>
      <c r="S201" s="27" t="e">
        <f>DATEDIF($R201,Key!$G$2,"Y")</f>
        <v>#VALUE!</v>
      </c>
      <c r="T201" s="156" t="e">
        <f>VLOOKUP($S201,Key!$C$2:$D$125,2,FALSE)</f>
        <v>#VALUE!</v>
      </c>
      <c r="U201" s="290" t="str">
        <f t="shared" si="29"/>
        <v/>
      </c>
      <c r="V201" s="151" t="str">
        <f>IF(ISERROR($N201&amp;$T201)," ",$N201&amp;$T201)</f>
        <v xml:space="preserve"> </v>
      </c>
      <c r="W201" s="194" t="e">
        <f>IF(#REF!="Y",1,0)</f>
        <v>#REF!</v>
      </c>
      <c r="X201" s="147"/>
      <c r="Y201" s="147"/>
      <c r="Z201" s="147"/>
      <c r="AA201" s="147"/>
      <c r="AB201" s="147"/>
      <c r="AC201" s="147"/>
      <c r="AD201" s="148"/>
      <c r="AE201" s="148"/>
      <c r="AF201" s="148"/>
      <c r="AG201" s="147"/>
      <c r="AH201" s="147"/>
      <c r="AI201" s="147"/>
      <c r="AJ201" s="147"/>
      <c r="AK201" s="147"/>
      <c r="AL201" s="147"/>
      <c r="AM201" s="147"/>
      <c r="AN201" s="196">
        <f t="shared" si="23"/>
        <v>0</v>
      </c>
      <c r="AO201" s="196">
        <f t="shared" si="24"/>
        <v>0</v>
      </c>
      <c r="AP201" s="205"/>
      <c r="AQ201" s="115">
        <f>IF(AND($H201="",$I201="",$L201=""),Key!$G$9,Key!$G$8)</f>
        <v>0</v>
      </c>
      <c r="AR201" s="111">
        <f>$AN201*Key!$G$12</f>
        <v>0</v>
      </c>
      <c r="AS201" s="190"/>
      <c r="AT201" s="190"/>
      <c r="AU201" s="192">
        <f t="shared" si="25"/>
        <v>0</v>
      </c>
      <c r="AV201" s="175">
        <f t="shared" si="26"/>
        <v>0</v>
      </c>
      <c r="AW201" s="204">
        <f>AP201*Key!$G$5</f>
        <v>0</v>
      </c>
      <c r="AX201" s="150"/>
      <c r="AY201" s="176">
        <f t="shared" si="27"/>
        <v>0</v>
      </c>
    </row>
    <row r="202" spans="1:51" ht="15.75" thickBot="1">
      <c r="A202" s="22">
        <v>178</v>
      </c>
      <c r="B202" s="84">
        <f t="shared" si="22"/>
        <v>0</v>
      </c>
      <c r="C202" s="213"/>
      <c r="D202" s="214"/>
      <c r="E202" s="214"/>
      <c r="F202" s="214"/>
      <c r="G202" s="215"/>
      <c r="H202" s="149"/>
      <c r="I202" s="142"/>
      <c r="J202" s="212" t="str">
        <f t="shared" si="28"/>
        <v xml:space="preserve"> </v>
      </c>
      <c r="K202" s="212"/>
      <c r="L202" s="149"/>
      <c r="M202" s="149"/>
      <c r="N202" s="150"/>
      <c r="O202" s="150"/>
      <c r="P202" s="150"/>
      <c r="Q202" s="150"/>
      <c r="R202" s="156" t="str">
        <f t="shared" si="30"/>
        <v>//</v>
      </c>
      <c r="S202" s="27" t="e">
        <f>DATEDIF($R202,Key!$G$2,"Y")</f>
        <v>#VALUE!</v>
      </c>
      <c r="T202" s="156" t="e">
        <f>VLOOKUP($S202,Key!$C$2:$D$125,2,FALSE)</f>
        <v>#VALUE!</v>
      </c>
      <c r="U202" s="290" t="str">
        <f t="shared" si="29"/>
        <v/>
      </c>
      <c r="V202" s="151" t="str">
        <f>IF(ISERROR($N202&amp;$T202)," ",$N202&amp;$T202)</f>
        <v xml:space="preserve"> </v>
      </c>
      <c r="W202" s="194" t="e">
        <f>IF(#REF!="Y",1,0)</f>
        <v>#REF!</v>
      </c>
      <c r="X202" s="147"/>
      <c r="Y202" s="147"/>
      <c r="Z202" s="147"/>
      <c r="AA202" s="147"/>
      <c r="AB202" s="147"/>
      <c r="AC202" s="147"/>
      <c r="AD202" s="148"/>
      <c r="AE202" s="148"/>
      <c r="AF202" s="148"/>
      <c r="AG202" s="147"/>
      <c r="AH202" s="147"/>
      <c r="AI202" s="147"/>
      <c r="AJ202" s="147"/>
      <c r="AK202" s="147"/>
      <c r="AL202" s="147"/>
      <c r="AM202" s="147"/>
      <c r="AN202" s="196">
        <f t="shared" si="23"/>
        <v>0</v>
      </c>
      <c r="AO202" s="196">
        <f t="shared" si="24"/>
        <v>0</v>
      </c>
      <c r="AP202" s="205"/>
      <c r="AQ202" s="115">
        <f>IF(AND($H202="",$I202="",$L202=""),Key!$G$9,Key!$G$8)</f>
        <v>0</v>
      </c>
      <c r="AR202" s="111">
        <f>$AN202*Key!$G$12</f>
        <v>0</v>
      </c>
      <c r="AS202" s="190"/>
      <c r="AT202" s="190"/>
      <c r="AU202" s="192">
        <f t="shared" si="25"/>
        <v>0</v>
      </c>
      <c r="AV202" s="175">
        <f t="shared" si="26"/>
        <v>0</v>
      </c>
      <c r="AW202" s="204">
        <f>AP202*Key!$G$5</f>
        <v>0</v>
      </c>
      <c r="AX202" s="150"/>
      <c r="AY202" s="176">
        <f t="shared" si="27"/>
        <v>0</v>
      </c>
    </row>
    <row r="203" spans="1:51" ht="15.75" thickBot="1">
      <c r="A203" s="22">
        <v>179</v>
      </c>
      <c r="B203" s="84">
        <f t="shared" si="22"/>
        <v>0</v>
      </c>
      <c r="C203" s="213"/>
      <c r="D203" s="214"/>
      <c r="E203" s="214"/>
      <c r="F203" s="214"/>
      <c r="G203" s="215"/>
      <c r="H203" s="149"/>
      <c r="I203" s="142"/>
      <c r="J203" s="212" t="str">
        <f t="shared" si="28"/>
        <v xml:space="preserve"> </v>
      </c>
      <c r="K203" s="212"/>
      <c r="L203" s="149"/>
      <c r="M203" s="149"/>
      <c r="N203" s="150"/>
      <c r="O203" s="150"/>
      <c r="P203" s="150"/>
      <c r="Q203" s="150"/>
      <c r="R203" s="156" t="str">
        <f t="shared" si="30"/>
        <v>//</v>
      </c>
      <c r="S203" s="27" t="e">
        <f>DATEDIF($R203,Key!$G$2,"Y")</f>
        <v>#VALUE!</v>
      </c>
      <c r="T203" s="156" t="e">
        <f>VLOOKUP($S203,Key!$C$2:$D$125,2,FALSE)</f>
        <v>#VALUE!</v>
      </c>
      <c r="U203" s="290" t="str">
        <f t="shared" si="29"/>
        <v/>
      </c>
      <c r="V203" s="151" t="str">
        <f>IF(ISERROR($N203&amp;$T203)," ",$N203&amp;$T203)</f>
        <v xml:space="preserve"> </v>
      </c>
      <c r="W203" s="194" t="e">
        <f>IF(#REF!="Y",1,0)</f>
        <v>#REF!</v>
      </c>
      <c r="X203" s="147"/>
      <c r="Y203" s="147"/>
      <c r="Z203" s="147"/>
      <c r="AA203" s="147"/>
      <c r="AB203" s="147"/>
      <c r="AC203" s="147"/>
      <c r="AD203" s="148"/>
      <c r="AE203" s="148"/>
      <c r="AF203" s="148"/>
      <c r="AG203" s="147"/>
      <c r="AH203" s="147"/>
      <c r="AI203" s="147"/>
      <c r="AJ203" s="147"/>
      <c r="AK203" s="147"/>
      <c r="AL203" s="147"/>
      <c r="AM203" s="147"/>
      <c r="AN203" s="196">
        <f t="shared" si="23"/>
        <v>0</v>
      </c>
      <c r="AO203" s="196">
        <f t="shared" si="24"/>
        <v>0</v>
      </c>
      <c r="AP203" s="205"/>
      <c r="AQ203" s="115">
        <f>IF(AND($H203="",$I203="",$L203=""),Key!$G$9,Key!$G$8)</f>
        <v>0</v>
      </c>
      <c r="AR203" s="111">
        <f>$AN203*Key!$G$12</f>
        <v>0</v>
      </c>
      <c r="AS203" s="190"/>
      <c r="AT203" s="190"/>
      <c r="AU203" s="192">
        <f t="shared" si="25"/>
        <v>0</v>
      </c>
      <c r="AV203" s="175">
        <f t="shared" si="26"/>
        <v>0</v>
      </c>
      <c r="AW203" s="204">
        <f>AP203*Key!$G$5</f>
        <v>0</v>
      </c>
      <c r="AX203" s="150"/>
      <c r="AY203" s="176">
        <f t="shared" si="27"/>
        <v>0</v>
      </c>
    </row>
    <row r="204" spans="1:51" ht="15.75" thickBot="1">
      <c r="A204" s="22">
        <v>180</v>
      </c>
      <c r="B204" s="84">
        <f t="shared" si="22"/>
        <v>0</v>
      </c>
      <c r="C204" s="213"/>
      <c r="D204" s="214"/>
      <c r="E204" s="214"/>
      <c r="F204" s="214"/>
      <c r="G204" s="215"/>
      <c r="H204" s="149"/>
      <c r="I204" s="142"/>
      <c r="J204" s="212" t="str">
        <f t="shared" si="28"/>
        <v xml:space="preserve"> </v>
      </c>
      <c r="K204" s="212"/>
      <c r="L204" s="149"/>
      <c r="M204" s="149"/>
      <c r="N204" s="150"/>
      <c r="O204" s="150"/>
      <c r="P204" s="150"/>
      <c r="Q204" s="150"/>
      <c r="R204" s="156" t="str">
        <f t="shared" si="30"/>
        <v>//</v>
      </c>
      <c r="S204" s="27" t="e">
        <f>DATEDIF($R204,Key!$G$2,"Y")</f>
        <v>#VALUE!</v>
      </c>
      <c r="T204" s="156" t="e">
        <f>VLOOKUP($S204,Key!$C$2:$D$125,2,FALSE)</f>
        <v>#VALUE!</v>
      </c>
      <c r="U204" s="290" t="str">
        <f t="shared" si="29"/>
        <v/>
      </c>
      <c r="V204" s="151" t="str">
        <f>IF(ISERROR($N204&amp;$T204)," ",$N204&amp;$T204)</f>
        <v xml:space="preserve"> </v>
      </c>
      <c r="W204" s="194" t="e">
        <f>IF(#REF!="Y",1,0)</f>
        <v>#REF!</v>
      </c>
      <c r="X204" s="147"/>
      <c r="Y204" s="147"/>
      <c r="Z204" s="147"/>
      <c r="AA204" s="147"/>
      <c r="AB204" s="147"/>
      <c r="AC204" s="147"/>
      <c r="AD204" s="148"/>
      <c r="AE204" s="148"/>
      <c r="AF204" s="148"/>
      <c r="AG204" s="147"/>
      <c r="AH204" s="147"/>
      <c r="AI204" s="147"/>
      <c r="AJ204" s="147"/>
      <c r="AK204" s="147"/>
      <c r="AL204" s="147"/>
      <c r="AM204" s="147"/>
      <c r="AN204" s="196">
        <f t="shared" si="23"/>
        <v>0</v>
      </c>
      <c r="AO204" s="196">
        <f t="shared" si="24"/>
        <v>0</v>
      </c>
      <c r="AP204" s="205"/>
      <c r="AQ204" s="115">
        <f>IF(AND($H204="",$I204="",$L204=""),Key!$G$9,Key!$G$8)</f>
        <v>0</v>
      </c>
      <c r="AR204" s="111">
        <f>$AN204*Key!$G$12</f>
        <v>0</v>
      </c>
      <c r="AS204" s="190"/>
      <c r="AT204" s="190"/>
      <c r="AU204" s="192">
        <f t="shared" si="25"/>
        <v>0</v>
      </c>
      <c r="AV204" s="175">
        <f t="shared" si="26"/>
        <v>0</v>
      </c>
      <c r="AW204" s="204">
        <f>AP204*Key!$G$5</f>
        <v>0</v>
      </c>
      <c r="AX204" s="150"/>
      <c r="AY204" s="176">
        <f t="shared" si="27"/>
        <v>0</v>
      </c>
    </row>
    <row r="205" spans="1:51" ht="15.75" thickBot="1">
      <c r="A205" s="22">
        <v>181</v>
      </c>
      <c r="B205" s="84">
        <f t="shared" si="22"/>
        <v>0</v>
      </c>
      <c r="C205" s="213"/>
      <c r="D205" s="214"/>
      <c r="E205" s="214"/>
      <c r="F205" s="214"/>
      <c r="G205" s="215"/>
      <c r="H205" s="149"/>
      <c r="I205" s="142"/>
      <c r="J205" s="212" t="str">
        <f t="shared" si="28"/>
        <v xml:space="preserve"> </v>
      </c>
      <c r="K205" s="212"/>
      <c r="L205" s="149"/>
      <c r="M205" s="149"/>
      <c r="N205" s="150"/>
      <c r="O205" s="150"/>
      <c r="P205" s="150"/>
      <c r="Q205" s="150"/>
      <c r="R205" s="156" t="str">
        <f t="shared" si="30"/>
        <v>//</v>
      </c>
      <c r="S205" s="27" t="e">
        <f>DATEDIF($R205,Key!$G$2,"Y")</f>
        <v>#VALUE!</v>
      </c>
      <c r="T205" s="156" t="e">
        <f>VLOOKUP($S205,Key!$C$2:$D$125,2,FALSE)</f>
        <v>#VALUE!</v>
      </c>
      <c r="U205" s="290" t="str">
        <f t="shared" si="29"/>
        <v/>
      </c>
      <c r="V205" s="151" t="str">
        <f>IF(ISERROR($N205&amp;$T205)," ",$N205&amp;$T205)</f>
        <v xml:space="preserve"> </v>
      </c>
      <c r="W205" s="194" t="e">
        <f>IF(#REF!="Y",1,0)</f>
        <v>#REF!</v>
      </c>
      <c r="X205" s="147"/>
      <c r="Y205" s="147"/>
      <c r="Z205" s="147"/>
      <c r="AA205" s="147"/>
      <c r="AB205" s="147"/>
      <c r="AC205" s="147"/>
      <c r="AD205" s="148"/>
      <c r="AE205" s="148"/>
      <c r="AF205" s="148"/>
      <c r="AG205" s="147"/>
      <c r="AH205" s="147"/>
      <c r="AI205" s="147"/>
      <c r="AJ205" s="147"/>
      <c r="AK205" s="147"/>
      <c r="AL205" s="147"/>
      <c r="AM205" s="147"/>
      <c r="AN205" s="196">
        <f t="shared" si="23"/>
        <v>0</v>
      </c>
      <c r="AO205" s="196">
        <f t="shared" si="24"/>
        <v>0</v>
      </c>
      <c r="AP205" s="205"/>
      <c r="AQ205" s="115">
        <f>IF(AND($H205="",$I205="",$L205=""),Key!$G$9,Key!$G$8)</f>
        <v>0</v>
      </c>
      <c r="AR205" s="111">
        <f>$AN205*Key!$G$12</f>
        <v>0</v>
      </c>
      <c r="AS205" s="190"/>
      <c r="AT205" s="190"/>
      <c r="AU205" s="192">
        <f t="shared" si="25"/>
        <v>0</v>
      </c>
      <c r="AV205" s="175">
        <f t="shared" si="26"/>
        <v>0</v>
      </c>
      <c r="AW205" s="204">
        <f>AP205*Key!$G$5</f>
        <v>0</v>
      </c>
      <c r="AX205" s="150"/>
      <c r="AY205" s="176">
        <f t="shared" si="27"/>
        <v>0</v>
      </c>
    </row>
    <row r="206" spans="1:51" ht="15.75" thickBot="1">
      <c r="A206" s="22">
        <v>182</v>
      </c>
      <c r="B206" s="84">
        <f t="shared" si="22"/>
        <v>0</v>
      </c>
      <c r="C206" s="213"/>
      <c r="D206" s="214"/>
      <c r="E206" s="214"/>
      <c r="F206" s="214"/>
      <c r="G206" s="215"/>
      <c r="H206" s="149"/>
      <c r="I206" s="142"/>
      <c r="J206" s="212" t="str">
        <f t="shared" si="28"/>
        <v xml:space="preserve"> </v>
      </c>
      <c r="K206" s="212"/>
      <c r="L206" s="149"/>
      <c r="M206" s="149"/>
      <c r="N206" s="150"/>
      <c r="O206" s="150"/>
      <c r="P206" s="150"/>
      <c r="Q206" s="150"/>
      <c r="R206" s="156" t="str">
        <f t="shared" si="30"/>
        <v>//</v>
      </c>
      <c r="S206" s="27" t="e">
        <f>DATEDIF($R206,Key!$G$2,"Y")</f>
        <v>#VALUE!</v>
      </c>
      <c r="T206" s="156" t="e">
        <f>VLOOKUP($S206,Key!$C$2:$D$125,2,FALSE)</f>
        <v>#VALUE!</v>
      </c>
      <c r="U206" s="290" t="str">
        <f t="shared" si="29"/>
        <v/>
      </c>
      <c r="V206" s="151" t="str">
        <f>IF(ISERROR($N206&amp;$T206)," ",$N206&amp;$T206)</f>
        <v xml:space="preserve"> </v>
      </c>
      <c r="W206" s="194" t="e">
        <f>IF(#REF!="Y",1,0)</f>
        <v>#REF!</v>
      </c>
      <c r="X206" s="147"/>
      <c r="Y206" s="147"/>
      <c r="Z206" s="147"/>
      <c r="AA206" s="147"/>
      <c r="AB206" s="147"/>
      <c r="AC206" s="147"/>
      <c r="AD206" s="148"/>
      <c r="AE206" s="148"/>
      <c r="AF206" s="148"/>
      <c r="AG206" s="147"/>
      <c r="AH206" s="147"/>
      <c r="AI206" s="147"/>
      <c r="AJ206" s="147"/>
      <c r="AK206" s="147"/>
      <c r="AL206" s="147"/>
      <c r="AM206" s="147"/>
      <c r="AN206" s="196">
        <f t="shared" si="23"/>
        <v>0</v>
      </c>
      <c r="AO206" s="196">
        <f t="shared" si="24"/>
        <v>0</v>
      </c>
      <c r="AP206" s="205"/>
      <c r="AQ206" s="115">
        <f>IF(AND($H206="",$I206="",$L206=""),Key!$G$9,Key!$G$8)</f>
        <v>0</v>
      </c>
      <c r="AR206" s="111">
        <f>$AN206*Key!$G$12</f>
        <v>0</v>
      </c>
      <c r="AS206" s="190"/>
      <c r="AT206" s="190"/>
      <c r="AU206" s="192">
        <f t="shared" si="25"/>
        <v>0</v>
      </c>
      <c r="AV206" s="175">
        <f t="shared" si="26"/>
        <v>0</v>
      </c>
      <c r="AW206" s="204">
        <f>AP206*Key!$G$5</f>
        <v>0</v>
      </c>
      <c r="AX206" s="150"/>
      <c r="AY206" s="176">
        <f t="shared" si="27"/>
        <v>0</v>
      </c>
    </row>
    <row r="207" spans="1:51" ht="15.75" thickBot="1">
      <c r="A207" s="22">
        <v>183</v>
      </c>
      <c r="B207" s="84">
        <f t="shared" si="22"/>
        <v>0</v>
      </c>
      <c r="C207" s="213"/>
      <c r="D207" s="214"/>
      <c r="E207" s="214"/>
      <c r="F207" s="214"/>
      <c r="G207" s="215"/>
      <c r="H207" s="149"/>
      <c r="I207" s="142"/>
      <c r="J207" s="212" t="str">
        <f t="shared" si="28"/>
        <v xml:space="preserve"> </v>
      </c>
      <c r="K207" s="212"/>
      <c r="L207" s="149"/>
      <c r="M207" s="149"/>
      <c r="N207" s="150"/>
      <c r="O207" s="150"/>
      <c r="P207" s="150"/>
      <c r="Q207" s="150"/>
      <c r="R207" s="156" t="str">
        <f t="shared" si="30"/>
        <v>//</v>
      </c>
      <c r="S207" s="27" t="e">
        <f>DATEDIF($R207,Key!$G$2,"Y")</f>
        <v>#VALUE!</v>
      </c>
      <c r="T207" s="156" t="e">
        <f>VLOOKUP($S207,Key!$C$2:$D$125,2,FALSE)</f>
        <v>#VALUE!</v>
      </c>
      <c r="U207" s="290" t="str">
        <f t="shared" si="29"/>
        <v/>
      </c>
      <c r="V207" s="151" t="str">
        <f>IF(ISERROR($N207&amp;$T207)," ",$N207&amp;$T207)</f>
        <v xml:space="preserve"> </v>
      </c>
      <c r="W207" s="194" t="e">
        <f>IF(#REF!="Y",1,0)</f>
        <v>#REF!</v>
      </c>
      <c r="X207" s="147"/>
      <c r="Y207" s="147"/>
      <c r="Z207" s="147"/>
      <c r="AA207" s="147"/>
      <c r="AB207" s="147"/>
      <c r="AC207" s="147"/>
      <c r="AD207" s="148"/>
      <c r="AE207" s="148"/>
      <c r="AF207" s="148"/>
      <c r="AG207" s="147"/>
      <c r="AH207" s="147"/>
      <c r="AI207" s="147"/>
      <c r="AJ207" s="147"/>
      <c r="AK207" s="147"/>
      <c r="AL207" s="147"/>
      <c r="AM207" s="147"/>
      <c r="AN207" s="196">
        <f t="shared" si="23"/>
        <v>0</v>
      </c>
      <c r="AO207" s="196">
        <f t="shared" si="24"/>
        <v>0</v>
      </c>
      <c r="AP207" s="205"/>
      <c r="AQ207" s="115">
        <f>IF(AND($H207="",$I207="",$L207=""),Key!$G$9,Key!$G$8)</f>
        <v>0</v>
      </c>
      <c r="AR207" s="111">
        <f>$AN207*Key!$G$12</f>
        <v>0</v>
      </c>
      <c r="AS207" s="190"/>
      <c r="AT207" s="190"/>
      <c r="AU207" s="192">
        <f t="shared" si="25"/>
        <v>0</v>
      </c>
      <c r="AV207" s="175">
        <f t="shared" si="26"/>
        <v>0</v>
      </c>
      <c r="AW207" s="204">
        <f>AP207*Key!$G$5</f>
        <v>0</v>
      </c>
      <c r="AX207" s="150"/>
      <c r="AY207" s="176">
        <f t="shared" si="27"/>
        <v>0</v>
      </c>
    </row>
    <row r="208" spans="1:51" ht="15.75" thickBot="1">
      <c r="A208" s="22">
        <v>184</v>
      </c>
      <c r="B208" s="84">
        <f t="shared" si="22"/>
        <v>0</v>
      </c>
      <c r="C208" s="213"/>
      <c r="D208" s="214"/>
      <c r="E208" s="214"/>
      <c r="F208" s="214"/>
      <c r="G208" s="215"/>
      <c r="H208" s="149"/>
      <c r="I208" s="142"/>
      <c r="J208" s="212" t="str">
        <f t="shared" si="28"/>
        <v xml:space="preserve"> </v>
      </c>
      <c r="K208" s="212"/>
      <c r="L208" s="149"/>
      <c r="M208" s="149"/>
      <c r="N208" s="150"/>
      <c r="O208" s="150"/>
      <c r="P208" s="150"/>
      <c r="Q208" s="150"/>
      <c r="R208" s="156" t="str">
        <f t="shared" si="30"/>
        <v>//</v>
      </c>
      <c r="S208" s="27" t="e">
        <f>DATEDIF($R208,Key!$G$2,"Y")</f>
        <v>#VALUE!</v>
      </c>
      <c r="T208" s="156" t="e">
        <f>VLOOKUP($S208,Key!$C$2:$D$125,2,FALSE)</f>
        <v>#VALUE!</v>
      </c>
      <c r="U208" s="290" t="str">
        <f t="shared" si="29"/>
        <v/>
      </c>
      <c r="V208" s="151" t="str">
        <f>IF(ISERROR($N208&amp;$T208)," ",$N208&amp;$T208)</f>
        <v xml:space="preserve"> </v>
      </c>
      <c r="W208" s="194" t="e">
        <f>IF(#REF!="Y",1,0)</f>
        <v>#REF!</v>
      </c>
      <c r="X208" s="147"/>
      <c r="Y208" s="147"/>
      <c r="Z208" s="147"/>
      <c r="AA208" s="147"/>
      <c r="AB208" s="147"/>
      <c r="AC208" s="147"/>
      <c r="AD208" s="148"/>
      <c r="AE208" s="148"/>
      <c r="AF208" s="148"/>
      <c r="AG208" s="147"/>
      <c r="AH208" s="147"/>
      <c r="AI208" s="147"/>
      <c r="AJ208" s="147"/>
      <c r="AK208" s="147"/>
      <c r="AL208" s="147"/>
      <c r="AM208" s="147"/>
      <c r="AN208" s="196">
        <f t="shared" si="23"/>
        <v>0</v>
      </c>
      <c r="AO208" s="196">
        <f t="shared" si="24"/>
        <v>0</v>
      </c>
      <c r="AP208" s="205"/>
      <c r="AQ208" s="115">
        <f>IF(AND($H208="",$I208="",$L208=""),Key!$G$9,Key!$G$8)</f>
        <v>0</v>
      </c>
      <c r="AR208" s="111">
        <f>$AN208*Key!$G$12</f>
        <v>0</v>
      </c>
      <c r="AS208" s="190"/>
      <c r="AT208" s="190"/>
      <c r="AU208" s="192">
        <f t="shared" si="25"/>
        <v>0</v>
      </c>
      <c r="AV208" s="175">
        <f t="shared" si="26"/>
        <v>0</v>
      </c>
      <c r="AW208" s="204">
        <f>AP208*Key!$G$5</f>
        <v>0</v>
      </c>
      <c r="AX208" s="150"/>
      <c r="AY208" s="176">
        <f t="shared" si="27"/>
        <v>0</v>
      </c>
    </row>
    <row r="209" spans="1:51" ht="15.75" thickBot="1">
      <c r="A209" s="22">
        <v>185</v>
      </c>
      <c r="B209" s="84">
        <f t="shared" si="22"/>
        <v>0</v>
      </c>
      <c r="C209" s="213"/>
      <c r="D209" s="214"/>
      <c r="E209" s="214"/>
      <c r="F209" s="214"/>
      <c r="G209" s="215"/>
      <c r="H209" s="149"/>
      <c r="I209" s="142"/>
      <c r="J209" s="212" t="str">
        <f t="shared" si="28"/>
        <v xml:space="preserve"> </v>
      </c>
      <c r="K209" s="212"/>
      <c r="L209" s="149"/>
      <c r="M209" s="149"/>
      <c r="N209" s="150"/>
      <c r="O209" s="150"/>
      <c r="P209" s="150"/>
      <c r="Q209" s="150"/>
      <c r="R209" s="156" t="str">
        <f t="shared" si="30"/>
        <v>//</v>
      </c>
      <c r="S209" s="27" t="e">
        <f>DATEDIF($R209,Key!$G$2,"Y")</f>
        <v>#VALUE!</v>
      </c>
      <c r="T209" s="156" t="e">
        <f>VLOOKUP($S209,Key!$C$2:$D$125,2,FALSE)</f>
        <v>#VALUE!</v>
      </c>
      <c r="U209" s="290" t="str">
        <f t="shared" si="29"/>
        <v/>
      </c>
      <c r="V209" s="151" t="str">
        <f>IF(ISERROR($N209&amp;$T209)," ",$N209&amp;$T209)</f>
        <v xml:space="preserve"> </v>
      </c>
      <c r="W209" s="194" t="e">
        <f>IF(#REF!="Y",1,0)</f>
        <v>#REF!</v>
      </c>
      <c r="X209" s="147"/>
      <c r="Y209" s="147"/>
      <c r="Z209" s="147"/>
      <c r="AA209" s="147"/>
      <c r="AB209" s="147"/>
      <c r="AC209" s="147"/>
      <c r="AD209" s="148"/>
      <c r="AE209" s="148"/>
      <c r="AF209" s="148"/>
      <c r="AG209" s="147"/>
      <c r="AH209" s="147"/>
      <c r="AI209" s="147"/>
      <c r="AJ209" s="147"/>
      <c r="AK209" s="147"/>
      <c r="AL209" s="147"/>
      <c r="AM209" s="147"/>
      <c r="AN209" s="196">
        <f t="shared" si="23"/>
        <v>0</v>
      </c>
      <c r="AO209" s="196">
        <f t="shared" si="24"/>
        <v>0</v>
      </c>
      <c r="AP209" s="205"/>
      <c r="AQ209" s="115">
        <f>IF(AND($H209="",$I209="",$L209=""),Key!$G$9,Key!$G$8)</f>
        <v>0</v>
      </c>
      <c r="AR209" s="111">
        <f>$AN209*Key!$G$12</f>
        <v>0</v>
      </c>
      <c r="AS209" s="190"/>
      <c r="AT209" s="190"/>
      <c r="AU209" s="192">
        <f t="shared" si="25"/>
        <v>0</v>
      </c>
      <c r="AV209" s="175">
        <f t="shared" si="26"/>
        <v>0</v>
      </c>
      <c r="AW209" s="204">
        <f>AP209*Key!$G$5</f>
        <v>0</v>
      </c>
      <c r="AX209" s="150"/>
      <c r="AY209" s="176">
        <f t="shared" si="27"/>
        <v>0</v>
      </c>
    </row>
    <row r="210" spans="1:51" ht="15.75" thickBot="1">
      <c r="A210" s="22">
        <v>186</v>
      </c>
      <c r="B210" s="84">
        <f t="shared" si="22"/>
        <v>0</v>
      </c>
      <c r="C210" s="213"/>
      <c r="D210" s="214"/>
      <c r="E210" s="214"/>
      <c r="F210" s="214"/>
      <c r="G210" s="215"/>
      <c r="H210" s="149"/>
      <c r="I210" s="142"/>
      <c r="J210" s="212" t="str">
        <f t="shared" si="28"/>
        <v xml:space="preserve"> </v>
      </c>
      <c r="K210" s="212"/>
      <c r="L210" s="149"/>
      <c r="M210" s="149"/>
      <c r="N210" s="150"/>
      <c r="O210" s="150"/>
      <c r="P210" s="150"/>
      <c r="Q210" s="150"/>
      <c r="R210" s="156" t="str">
        <f t="shared" si="30"/>
        <v>//</v>
      </c>
      <c r="S210" s="27" t="e">
        <f>DATEDIF($R210,Key!$G$2,"Y")</f>
        <v>#VALUE!</v>
      </c>
      <c r="T210" s="156" t="e">
        <f>VLOOKUP($S210,Key!$C$2:$D$125,2,FALSE)</f>
        <v>#VALUE!</v>
      </c>
      <c r="U210" s="290" t="str">
        <f t="shared" si="29"/>
        <v/>
      </c>
      <c r="V210" s="151" t="str">
        <f>IF(ISERROR($N210&amp;$T210)," ",$N210&amp;$T210)</f>
        <v xml:space="preserve"> </v>
      </c>
      <c r="W210" s="194" t="e">
        <f>IF(#REF!="Y",1,0)</f>
        <v>#REF!</v>
      </c>
      <c r="X210" s="147"/>
      <c r="Y210" s="147"/>
      <c r="Z210" s="147"/>
      <c r="AA210" s="147"/>
      <c r="AB210" s="147"/>
      <c r="AC210" s="147"/>
      <c r="AD210" s="148"/>
      <c r="AE210" s="148"/>
      <c r="AF210" s="148"/>
      <c r="AG210" s="147"/>
      <c r="AH210" s="147"/>
      <c r="AI210" s="147"/>
      <c r="AJ210" s="147"/>
      <c r="AK210" s="147"/>
      <c r="AL210" s="147"/>
      <c r="AM210" s="147"/>
      <c r="AN210" s="196">
        <f t="shared" si="23"/>
        <v>0</v>
      </c>
      <c r="AO210" s="196">
        <f t="shared" si="24"/>
        <v>0</v>
      </c>
      <c r="AP210" s="205"/>
      <c r="AQ210" s="115">
        <f>IF(AND($H210="",$I210="",$L210=""),Key!$G$9,Key!$G$8)</f>
        <v>0</v>
      </c>
      <c r="AR210" s="111">
        <f>$AN210*Key!$G$12</f>
        <v>0</v>
      </c>
      <c r="AS210" s="190"/>
      <c r="AT210" s="190"/>
      <c r="AU210" s="192">
        <f t="shared" si="25"/>
        <v>0</v>
      </c>
      <c r="AV210" s="175">
        <f t="shared" si="26"/>
        <v>0</v>
      </c>
      <c r="AW210" s="204">
        <f>AP210*Key!$G$5</f>
        <v>0</v>
      </c>
      <c r="AX210" s="150"/>
      <c r="AY210" s="176">
        <f t="shared" si="27"/>
        <v>0</v>
      </c>
    </row>
    <row r="211" spans="1:51" ht="15.75" thickBot="1">
      <c r="A211" s="22">
        <v>187</v>
      </c>
      <c r="B211" s="84">
        <f t="shared" si="22"/>
        <v>0</v>
      </c>
      <c r="C211" s="213"/>
      <c r="D211" s="214"/>
      <c r="E211" s="214"/>
      <c r="F211" s="214"/>
      <c r="G211" s="215"/>
      <c r="H211" s="149"/>
      <c r="I211" s="142"/>
      <c r="J211" s="212" t="str">
        <f t="shared" si="28"/>
        <v xml:space="preserve"> </v>
      </c>
      <c r="K211" s="212"/>
      <c r="L211" s="149"/>
      <c r="M211" s="149"/>
      <c r="N211" s="150"/>
      <c r="O211" s="150"/>
      <c r="P211" s="150"/>
      <c r="Q211" s="150"/>
      <c r="R211" s="156" t="str">
        <f t="shared" si="30"/>
        <v>//</v>
      </c>
      <c r="S211" s="27" t="e">
        <f>DATEDIF($R211,Key!$G$2,"Y")</f>
        <v>#VALUE!</v>
      </c>
      <c r="T211" s="156" t="e">
        <f>VLOOKUP($S211,Key!$C$2:$D$125,2,FALSE)</f>
        <v>#VALUE!</v>
      </c>
      <c r="U211" s="290" t="str">
        <f t="shared" si="29"/>
        <v/>
      </c>
      <c r="V211" s="151" t="str">
        <f>IF(ISERROR($N211&amp;$T211)," ",$N211&amp;$T211)</f>
        <v xml:space="preserve"> </v>
      </c>
      <c r="W211" s="194" t="e">
        <f>IF(#REF!="Y",1,0)</f>
        <v>#REF!</v>
      </c>
      <c r="X211" s="147"/>
      <c r="Y211" s="147"/>
      <c r="Z211" s="147"/>
      <c r="AA211" s="147"/>
      <c r="AB211" s="147"/>
      <c r="AC211" s="147"/>
      <c r="AD211" s="148"/>
      <c r="AE211" s="148"/>
      <c r="AF211" s="148"/>
      <c r="AG211" s="147"/>
      <c r="AH211" s="147"/>
      <c r="AI211" s="147"/>
      <c r="AJ211" s="147"/>
      <c r="AK211" s="147"/>
      <c r="AL211" s="147"/>
      <c r="AM211" s="147"/>
      <c r="AN211" s="196">
        <f t="shared" si="23"/>
        <v>0</v>
      </c>
      <c r="AO211" s="196">
        <f t="shared" si="24"/>
        <v>0</v>
      </c>
      <c r="AP211" s="205"/>
      <c r="AQ211" s="115">
        <f>IF(AND($H211="",$I211="",$L211=""),Key!$G$9,Key!$G$8)</f>
        <v>0</v>
      </c>
      <c r="AR211" s="111">
        <f>$AN211*Key!$G$12</f>
        <v>0</v>
      </c>
      <c r="AS211" s="190"/>
      <c r="AT211" s="190"/>
      <c r="AU211" s="192">
        <f t="shared" si="25"/>
        <v>0</v>
      </c>
      <c r="AV211" s="175">
        <f t="shared" si="26"/>
        <v>0</v>
      </c>
      <c r="AW211" s="204">
        <f>AP211*Key!$G$5</f>
        <v>0</v>
      </c>
      <c r="AX211" s="150"/>
      <c r="AY211" s="176">
        <f t="shared" si="27"/>
        <v>0</v>
      </c>
    </row>
    <row r="212" spans="1:51" ht="15.75" thickBot="1">
      <c r="A212" s="22">
        <v>188</v>
      </c>
      <c r="B212" s="84">
        <f t="shared" si="22"/>
        <v>0</v>
      </c>
      <c r="C212" s="213"/>
      <c r="D212" s="214"/>
      <c r="E212" s="214"/>
      <c r="F212" s="214"/>
      <c r="G212" s="215"/>
      <c r="H212" s="149"/>
      <c r="I212" s="142"/>
      <c r="J212" s="212" t="str">
        <f t="shared" si="28"/>
        <v xml:space="preserve"> </v>
      </c>
      <c r="K212" s="212"/>
      <c r="L212" s="149"/>
      <c r="M212" s="149"/>
      <c r="N212" s="150"/>
      <c r="O212" s="150"/>
      <c r="P212" s="150"/>
      <c r="Q212" s="150"/>
      <c r="R212" s="156" t="str">
        <f t="shared" si="30"/>
        <v>//</v>
      </c>
      <c r="S212" s="27" t="e">
        <f>DATEDIF($R212,Key!$G$2,"Y")</f>
        <v>#VALUE!</v>
      </c>
      <c r="T212" s="156" t="e">
        <f>VLOOKUP($S212,Key!$C$2:$D$125,2,FALSE)</f>
        <v>#VALUE!</v>
      </c>
      <c r="U212" s="290" t="str">
        <f t="shared" si="29"/>
        <v/>
      </c>
      <c r="V212" s="151" t="str">
        <f>IF(ISERROR($N212&amp;$T212)," ",$N212&amp;$T212)</f>
        <v xml:space="preserve"> </v>
      </c>
      <c r="W212" s="194" t="e">
        <f>IF(#REF!="Y",1,0)</f>
        <v>#REF!</v>
      </c>
      <c r="X212" s="147"/>
      <c r="Y212" s="147"/>
      <c r="Z212" s="147"/>
      <c r="AA212" s="147"/>
      <c r="AB212" s="147"/>
      <c r="AC212" s="147"/>
      <c r="AD212" s="148"/>
      <c r="AE212" s="148"/>
      <c r="AF212" s="148"/>
      <c r="AG212" s="147"/>
      <c r="AH212" s="147"/>
      <c r="AI212" s="147"/>
      <c r="AJ212" s="147"/>
      <c r="AK212" s="147"/>
      <c r="AL212" s="147"/>
      <c r="AM212" s="147"/>
      <c r="AN212" s="196">
        <f t="shared" si="23"/>
        <v>0</v>
      </c>
      <c r="AO212" s="196">
        <f t="shared" si="24"/>
        <v>0</v>
      </c>
      <c r="AP212" s="205"/>
      <c r="AQ212" s="115">
        <f>IF(AND($H212="",$I212="",$L212=""),Key!$G$9,Key!$G$8)</f>
        <v>0</v>
      </c>
      <c r="AR212" s="111">
        <f>$AN212*Key!$G$12</f>
        <v>0</v>
      </c>
      <c r="AS212" s="190"/>
      <c r="AT212" s="190"/>
      <c r="AU212" s="192">
        <f t="shared" si="25"/>
        <v>0</v>
      </c>
      <c r="AV212" s="175">
        <f t="shared" si="26"/>
        <v>0</v>
      </c>
      <c r="AW212" s="204">
        <f>AP212*Key!$G$5</f>
        <v>0</v>
      </c>
      <c r="AX212" s="150"/>
      <c r="AY212" s="176">
        <f t="shared" si="27"/>
        <v>0</v>
      </c>
    </row>
    <row r="213" spans="1:51" ht="15.75" thickBot="1">
      <c r="A213" s="22">
        <v>189</v>
      </c>
      <c r="B213" s="84">
        <f t="shared" si="22"/>
        <v>0</v>
      </c>
      <c r="C213" s="213"/>
      <c r="D213" s="214"/>
      <c r="E213" s="214"/>
      <c r="F213" s="214"/>
      <c r="G213" s="215"/>
      <c r="H213" s="149"/>
      <c r="I213" s="142"/>
      <c r="J213" s="212" t="str">
        <f t="shared" si="28"/>
        <v xml:space="preserve"> </v>
      </c>
      <c r="K213" s="212"/>
      <c r="L213" s="149"/>
      <c r="M213" s="149"/>
      <c r="N213" s="150"/>
      <c r="O213" s="150"/>
      <c r="P213" s="150"/>
      <c r="Q213" s="150"/>
      <c r="R213" s="156" t="str">
        <f t="shared" si="30"/>
        <v>//</v>
      </c>
      <c r="S213" s="27" t="e">
        <f>DATEDIF($R213,Key!$G$2,"Y")</f>
        <v>#VALUE!</v>
      </c>
      <c r="T213" s="156" t="e">
        <f>VLOOKUP($S213,Key!$C$2:$D$125,2,FALSE)</f>
        <v>#VALUE!</v>
      </c>
      <c r="U213" s="290" t="str">
        <f t="shared" si="29"/>
        <v/>
      </c>
      <c r="V213" s="151" t="str">
        <f>IF(ISERROR($N213&amp;$T213)," ",$N213&amp;$T213)</f>
        <v xml:space="preserve"> </v>
      </c>
      <c r="W213" s="194" t="e">
        <f>IF(#REF!="Y",1,0)</f>
        <v>#REF!</v>
      </c>
      <c r="X213" s="147"/>
      <c r="Y213" s="147"/>
      <c r="Z213" s="147"/>
      <c r="AA213" s="147"/>
      <c r="AB213" s="147"/>
      <c r="AC213" s="147"/>
      <c r="AD213" s="148"/>
      <c r="AE213" s="148"/>
      <c r="AF213" s="148"/>
      <c r="AG213" s="147"/>
      <c r="AH213" s="147"/>
      <c r="AI213" s="147"/>
      <c r="AJ213" s="147"/>
      <c r="AK213" s="147"/>
      <c r="AL213" s="147"/>
      <c r="AM213" s="147"/>
      <c r="AN213" s="196">
        <f t="shared" si="23"/>
        <v>0</v>
      </c>
      <c r="AO213" s="196">
        <f t="shared" si="24"/>
        <v>0</v>
      </c>
      <c r="AP213" s="205"/>
      <c r="AQ213" s="115">
        <f>IF(AND($H213="",$I213="",$L213=""),Key!$G$9,Key!$G$8)</f>
        <v>0</v>
      </c>
      <c r="AR213" s="111">
        <f>$AN213*Key!$G$12</f>
        <v>0</v>
      </c>
      <c r="AS213" s="190"/>
      <c r="AT213" s="190"/>
      <c r="AU213" s="192">
        <f t="shared" si="25"/>
        <v>0</v>
      </c>
      <c r="AV213" s="175">
        <f t="shared" si="26"/>
        <v>0</v>
      </c>
      <c r="AW213" s="204">
        <f>AP213*Key!$G$5</f>
        <v>0</v>
      </c>
      <c r="AX213" s="150"/>
      <c r="AY213" s="176">
        <f t="shared" si="27"/>
        <v>0</v>
      </c>
    </row>
    <row r="214" spans="1:51" ht="15.75" thickBot="1">
      <c r="A214" s="22">
        <v>190</v>
      </c>
      <c r="B214" s="84">
        <f t="shared" si="22"/>
        <v>0</v>
      </c>
      <c r="C214" s="213"/>
      <c r="D214" s="214"/>
      <c r="E214" s="214"/>
      <c r="F214" s="214"/>
      <c r="G214" s="215"/>
      <c r="H214" s="149"/>
      <c r="I214" s="142"/>
      <c r="J214" s="212" t="str">
        <f t="shared" si="28"/>
        <v xml:space="preserve"> </v>
      </c>
      <c r="K214" s="212"/>
      <c r="L214" s="149"/>
      <c r="M214" s="149"/>
      <c r="N214" s="150"/>
      <c r="O214" s="150"/>
      <c r="P214" s="150"/>
      <c r="Q214" s="150"/>
      <c r="R214" s="156" t="str">
        <f t="shared" si="30"/>
        <v>//</v>
      </c>
      <c r="S214" s="27" t="e">
        <f>DATEDIF($R214,Key!$G$2,"Y")</f>
        <v>#VALUE!</v>
      </c>
      <c r="T214" s="156" t="e">
        <f>VLOOKUP($S214,Key!$C$2:$D$125,2,FALSE)</f>
        <v>#VALUE!</v>
      </c>
      <c r="U214" s="290" t="str">
        <f t="shared" si="29"/>
        <v/>
      </c>
      <c r="V214" s="151" t="str">
        <f>IF(ISERROR($N214&amp;$T214)," ",$N214&amp;$T214)</f>
        <v xml:space="preserve"> </v>
      </c>
      <c r="W214" s="194" t="e">
        <f>IF(#REF!="Y",1,0)</f>
        <v>#REF!</v>
      </c>
      <c r="X214" s="147"/>
      <c r="Y214" s="147"/>
      <c r="Z214" s="147"/>
      <c r="AA214" s="147"/>
      <c r="AB214" s="147"/>
      <c r="AC214" s="147"/>
      <c r="AD214" s="148"/>
      <c r="AE214" s="148"/>
      <c r="AF214" s="148"/>
      <c r="AG214" s="147"/>
      <c r="AH214" s="147"/>
      <c r="AI214" s="147"/>
      <c r="AJ214" s="147"/>
      <c r="AK214" s="147"/>
      <c r="AL214" s="147"/>
      <c r="AM214" s="147"/>
      <c r="AN214" s="196">
        <f t="shared" si="23"/>
        <v>0</v>
      </c>
      <c r="AO214" s="196">
        <f t="shared" si="24"/>
        <v>0</v>
      </c>
      <c r="AP214" s="205"/>
      <c r="AQ214" s="115">
        <f>IF(AND($H214="",$I214="",$L214=""),Key!$G$9,Key!$G$8)</f>
        <v>0</v>
      </c>
      <c r="AR214" s="111">
        <f>$AN214*Key!$G$12</f>
        <v>0</v>
      </c>
      <c r="AS214" s="190"/>
      <c r="AT214" s="190"/>
      <c r="AU214" s="192">
        <f t="shared" si="25"/>
        <v>0</v>
      </c>
      <c r="AV214" s="175">
        <f t="shared" si="26"/>
        <v>0</v>
      </c>
      <c r="AW214" s="204">
        <f>AP214*Key!$G$5</f>
        <v>0</v>
      </c>
      <c r="AX214" s="150"/>
      <c r="AY214" s="176">
        <f t="shared" si="27"/>
        <v>0</v>
      </c>
    </row>
    <row r="215" spans="1:51" ht="15.75" thickBot="1">
      <c r="A215" s="22">
        <v>191</v>
      </c>
      <c r="B215" s="84">
        <f t="shared" si="22"/>
        <v>0</v>
      </c>
      <c r="C215" s="213"/>
      <c r="D215" s="214"/>
      <c r="E215" s="214"/>
      <c r="F215" s="214"/>
      <c r="G215" s="215"/>
      <c r="H215" s="149"/>
      <c r="I215" s="142"/>
      <c r="J215" s="212" t="str">
        <f t="shared" si="28"/>
        <v xml:space="preserve"> </v>
      </c>
      <c r="K215" s="212"/>
      <c r="L215" s="149"/>
      <c r="M215" s="149"/>
      <c r="N215" s="150"/>
      <c r="O215" s="150"/>
      <c r="P215" s="150"/>
      <c r="Q215" s="150"/>
      <c r="R215" s="156" t="str">
        <f t="shared" si="30"/>
        <v>//</v>
      </c>
      <c r="S215" s="27" t="e">
        <f>DATEDIF($R215,Key!$G$2,"Y")</f>
        <v>#VALUE!</v>
      </c>
      <c r="T215" s="156" t="e">
        <f>VLOOKUP($S215,Key!$C$2:$D$125,2,FALSE)</f>
        <v>#VALUE!</v>
      </c>
      <c r="U215" s="290" t="str">
        <f t="shared" si="29"/>
        <v/>
      </c>
      <c r="V215" s="151" t="str">
        <f>IF(ISERROR($N215&amp;$T215)," ",$N215&amp;$T215)</f>
        <v xml:space="preserve"> </v>
      </c>
      <c r="W215" s="194" t="e">
        <f>IF(#REF!="Y",1,0)</f>
        <v>#REF!</v>
      </c>
      <c r="X215" s="147"/>
      <c r="Y215" s="147"/>
      <c r="Z215" s="147"/>
      <c r="AA215" s="147"/>
      <c r="AB215" s="147"/>
      <c r="AC215" s="147"/>
      <c r="AD215" s="148"/>
      <c r="AE215" s="148"/>
      <c r="AF215" s="148"/>
      <c r="AG215" s="147"/>
      <c r="AH215" s="147"/>
      <c r="AI215" s="147"/>
      <c r="AJ215" s="147"/>
      <c r="AK215" s="147"/>
      <c r="AL215" s="147"/>
      <c r="AM215" s="147"/>
      <c r="AN215" s="196">
        <f t="shared" si="23"/>
        <v>0</v>
      </c>
      <c r="AO215" s="196">
        <f t="shared" si="24"/>
        <v>0</v>
      </c>
      <c r="AP215" s="205"/>
      <c r="AQ215" s="115">
        <f>IF(AND($H215="",$I215="",$L215=""),Key!$G$9,Key!$G$8)</f>
        <v>0</v>
      </c>
      <c r="AR215" s="111">
        <f>$AN215*Key!$G$12</f>
        <v>0</v>
      </c>
      <c r="AS215" s="190"/>
      <c r="AT215" s="190"/>
      <c r="AU215" s="192">
        <f t="shared" si="25"/>
        <v>0</v>
      </c>
      <c r="AV215" s="175">
        <f t="shared" si="26"/>
        <v>0</v>
      </c>
      <c r="AW215" s="204">
        <f>AP215*Key!$G$5</f>
        <v>0</v>
      </c>
      <c r="AX215" s="150"/>
      <c r="AY215" s="176">
        <f t="shared" si="27"/>
        <v>0</v>
      </c>
    </row>
    <row r="216" spans="1:51" ht="15.75" thickBot="1">
      <c r="A216" s="22">
        <v>192</v>
      </c>
      <c r="B216" s="84">
        <f t="shared" ref="B216:B279" si="31">IF($F$8="OTHER 其他",$F$10,$F$8)</f>
        <v>0</v>
      </c>
      <c r="C216" s="213"/>
      <c r="D216" s="214"/>
      <c r="E216" s="214"/>
      <c r="F216" s="214"/>
      <c r="G216" s="215"/>
      <c r="H216" s="149"/>
      <c r="I216" s="142"/>
      <c r="J216" s="212" t="str">
        <f t="shared" si="28"/>
        <v xml:space="preserve"> </v>
      </c>
      <c r="K216" s="212"/>
      <c r="L216" s="149"/>
      <c r="M216" s="149"/>
      <c r="N216" s="150"/>
      <c r="O216" s="150"/>
      <c r="P216" s="150"/>
      <c r="Q216" s="150"/>
      <c r="R216" s="156" t="str">
        <f t="shared" si="30"/>
        <v>//</v>
      </c>
      <c r="S216" s="27" t="e">
        <f>DATEDIF($R216,Key!$G$2,"Y")</f>
        <v>#VALUE!</v>
      </c>
      <c r="T216" s="156" t="e">
        <f>VLOOKUP($S216,Key!$C$2:$D$125,2,FALSE)</f>
        <v>#VALUE!</v>
      </c>
      <c r="U216" s="290" t="str">
        <f t="shared" si="29"/>
        <v/>
      </c>
      <c r="V216" s="151" t="str">
        <f>IF(ISERROR($N216&amp;$T216)," ",$N216&amp;$T216)</f>
        <v xml:space="preserve"> </v>
      </c>
      <c r="W216" s="194" t="e">
        <f>IF(#REF!="Y",1,0)</f>
        <v>#REF!</v>
      </c>
      <c r="X216" s="147"/>
      <c r="Y216" s="147"/>
      <c r="Z216" s="147"/>
      <c r="AA216" s="147"/>
      <c r="AB216" s="147"/>
      <c r="AC216" s="147"/>
      <c r="AD216" s="148"/>
      <c r="AE216" s="148"/>
      <c r="AF216" s="148"/>
      <c r="AG216" s="147"/>
      <c r="AH216" s="147"/>
      <c r="AI216" s="147"/>
      <c r="AJ216" s="147"/>
      <c r="AK216" s="147"/>
      <c r="AL216" s="147"/>
      <c r="AM216" s="147"/>
      <c r="AN216" s="196">
        <f t="shared" ref="AN216:AN279" si="32">SUM($X216:$AK216)</f>
        <v>0</v>
      </c>
      <c r="AO216" s="196">
        <f t="shared" si="24"/>
        <v>0</v>
      </c>
      <c r="AP216" s="205"/>
      <c r="AQ216" s="115">
        <f>IF(AND($H216="",$I216="",$L216=""),Key!$G$9,Key!$G$8)</f>
        <v>0</v>
      </c>
      <c r="AR216" s="111">
        <f>$AN216*Key!$G$12</f>
        <v>0</v>
      </c>
      <c r="AS216" s="190"/>
      <c r="AT216" s="190"/>
      <c r="AU216" s="192">
        <f t="shared" si="25"/>
        <v>0</v>
      </c>
      <c r="AV216" s="175">
        <f t="shared" si="26"/>
        <v>0</v>
      </c>
      <c r="AW216" s="204">
        <f>AP216*Key!$G$5</f>
        <v>0</v>
      </c>
      <c r="AX216" s="150"/>
      <c r="AY216" s="176">
        <f t="shared" si="27"/>
        <v>0</v>
      </c>
    </row>
    <row r="217" spans="1:51" ht="15.75" thickBot="1">
      <c r="A217" s="22">
        <v>193</v>
      </c>
      <c r="B217" s="84">
        <f t="shared" si="31"/>
        <v>0</v>
      </c>
      <c r="C217" s="213"/>
      <c r="D217" s="214"/>
      <c r="E217" s="214"/>
      <c r="F217" s="214"/>
      <c r="G217" s="215"/>
      <c r="H217" s="149"/>
      <c r="I217" s="142"/>
      <c r="J217" s="212" t="str">
        <f t="shared" si="28"/>
        <v xml:space="preserve"> </v>
      </c>
      <c r="K217" s="212"/>
      <c r="L217" s="149"/>
      <c r="M217" s="149"/>
      <c r="N217" s="150"/>
      <c r="O217" s="150"/>
      <c r="P217" s="150"/>
      <c r="Q217" s="150"/>
      <c r="R217" s="156" t="str">
        <f t="shared" si="30"/>
        <v>//</v>
      </c>
      <c r="S217" s="27" t="e">
        <f>DATEDIF($R217,Key!$G$2,"Y")</f>
        <v>#VALUE!</v>
      </c>
      <c r="T217" s="156" t="e">
        <f>VLOOKUP($S217,Key!$C$2:$D$125,2,FALSE)</f>
        <v>#VALUE!</v>
      </c>
      <c r="U217" s="290" t="str">
        <f t="shared" si="29"/>
        <v/>
      </c>
      <c r="V217" s="151" t="str">
        <f>IF(ISERROR($N217&amp;$T217)," ",$N217&amp;$T217)</f>
        <v xml:space="preserve"> </v>
      </c>
      <c r="W217" s="194" t="e">
        <f>IF(#REF!="Y",1,0)</f>
        <v>#REF!</v>
      </c>
      <c r="X217" s="147"/>
      <c r="Y217" s="147"/>
      <c r="Z217" s="147"/>
      <c r="AA217" s="147"/>
      <c r="AB217" s="147"/>
      <c r="AC217" s="147"/>
      <c r="AD217" s="148"/>
      <c r="AE217" s="148"/>
      <c r="AF217" s="148"/>
      <c r="AG217" s="147"/>
      <c r="AH217" s="147"/>
      <c r="AI217" s="147"/>
      <c r="AJ217" s="147"/>
      <c r="AK217" s="147"/>
      <c r="AL217" s="147"/>
      <c r="AM217" s="147"/>
      <c r="AN217" s="196">
        <f t="shared" si="32"/>
        <v>0</v>
      </c>
      <c r="AO217" s="196">
        <f t="shared" ref="AO217:AO280" si="33">$AN217*80</f>
        <v>0</v>
      </c>
      <c r="AP217" s="205"/>
      <c r="AQ217" s="115">
        <f>IF(AND($H217="",$I217="",$L217=""),Key!$G$9,Key!$G$8)</f>
        <v>0</v>
      </c>
      <c r="AR217" s="111">
        <f>$AN217*Key!$G$12</f>
        <v>0</v>
      </c>
      <c r="AS217" s="190"/>
      <c r="AT217" s="190"/>
      <c r="AU217" s="192">
        <f t="shared" ref="AU217:AU280" si="34">$AS217+$AT217</f>
        <v>0</v>
      </c>
      <c r="AV217" s="175">
        <f t="shared" ref="AV217:AV280" si="35">$AU217*25</f>
        <v>0</v>
      </c>
      <c r="AW217" s="204">
        <f>AP217*Key!$G$5</f>
        <v>0</v>
      </c>
      <c r="AX217" s="150"/>
      <c r="AY217" s="176">
        <f t="shared" ref="AY217:AY280" si="36">SUM($AQ217:$AR217,$AV217,AW217)</f>
        <v>0</v>
      </c>
    </row>
    <row r="218" spans="1:51" ht="15.75" thickBot="1">
      <c r="A218" s="22">
        <v>194</v>
      </c>
      <c r="B218" s="84">
        <f t="shared" si="31"/>
        <v>0</v>
      </c>
      <c r="C218" s="213"/>
      <c r="D218" s="214"/>
      <c r="E218" s="214"/>
      <c r="F218" s="214"/>
      <c r="G218" s="215"/>
      <c r="H218" s="149"/>
      <c r="I218" s="142"/>
      <c r="J218" s="212" t="str">
        <f t="shared" ref="J218:J281" si="37">CONCATENATE(H218," ",I218)</f>
        <v xml:space="preserve"> </v>
      </c>
      <c r="K218" s="212"/>
      <c r="L218" s="149"/>
      <c r="M218" s="149"/>
      <c r="N218" s="150"/>
      <c r="O218" s="150"/>
      <c r="P218" s="150"/>
      <c r="Q218" s="150"/>
      <c r="R218" s="156" t="str">
        <f t="shared" si="30"/>
        <v>//</v>
      </c>
      <c r="S218" s="27" t="e">
        <f>DATEDIF($R218,Key!$G$2,"Y")</f>
        <v>#VALUE!</v>
      </c>
      <c r="T218" s="156" t="e">
        <f>VLOOKUP($S218,Key!$C$2:$D$125,2,FALSE)</f>
        <v>#VALUE!</v>
      </c>
      <c r="U218" s="290" t="str">
        <f t="shared" ref="U218:U281" si="38">IF(OR(N218="",Q218="",O218="",P218="" ),"",CONCATENATE(N218,T218))</f>
        <v/>
      </c>
      <c r="V218" s="151" t="str">
        <f>IF(ISERROR($N218&amp;$T218)," ",$N218&amp;$T218)</f>
        <v xml:space="preserve"> </v>
      </c>
      <c r="W218" s="194" t="e">
        <f>IF(#REF!="Y",1,0)</f>
        <v>#REF!</v>
      </c>
      <c r="X218" s="147"/>
      <c r="Y218" s="147"/>
      <c r="Z218" s="147"/>
      <c r="AA218" s="147"/>
      <c r="AB218" s="147"/>
      <c r="AC218" s="147"/>
      <c r="AD218" s="148"/>
      <c r="AE218" s="148"/>
      <c r="AF218" s="148"/>
      <c r="AG218" s="147"/>
      <c r="AH218" s="147"/>
      <c r="AI218" s="147"/>
      <c r="AJ218" s="147"/>
      <c r="AK218" s="147"/>
      <c r="AL218" s="147"/>
      <c r="AM218" s="147"/>
      <c r="AN218" s="196">
        <f t="shared" si="32"/>
        <v>0</v>
      </c>
      <c r="AO218" s="196">
        <f t="shared" si="33"/>
        <v>0</v>
      </c>
      <c r="AP218" s="205"/>
      <c r="AQ218" s="115">
        <f>IF(AND($H218="",$I218="",$L218=""),Key!$G$9,Key!$G$8)</f>
        <v>0</v>
      </c>
      <c r="AR218" s="111">
        <f>$AN218*Key!$G$12</f>
        <v>0</v>
      </c>
      <c r="AS218" s="190"/>
      <c r="AT218" s="190"/>
      <c r="AU218" s="192">
        <f t="shared" si="34"/>
        <v>0</v>
      </c>
      <c r="AV218" s="175">
        <f t="shared" si="35"/>
        <v>0</v>
      </c>
      <c r="AW218" s="204">
        <f>AP218*Key!$G$5</f>
        <v>0</v>
      </c>
      <c r="AX218" s="150"/>
      <c r="AY218" s="176">
        <f t="shared" si="36"/>
        <v>0</v>
      </c>
    </row>
    <row r="219" spans="1:51" ht="15.75" thickBot="1">
      <c r="A219" s="22">
        <v>195</v>
      </c>
      <c r="B219" s="84">
        <f t="shared" si="31"/>
        <v>0</v>
      </c>
      <c r="C219" s="213"/>
      <c r="D219" s="214"/>
      <c r="E219" s="214"/>
      <c r="F219" s="214"/>
      <c r="G219" s="215"/>
      <c r="H219" s="149"/>
      <c r="I219" s="142"/>
      <c r="J219" s="212" t="str">
        <f t="shared" si="37"/>
        <v xml:space="preserve"> </v>
      </c>
      <c r="K219" s="212"/>
      <c r="L219" s="149"/>
      <c r="M219" s="149"/>
      <c r="N219" s="150"/>
      <c r="O219" s="150"/>
      <c r="P219" s="150"/>
      <c r="Q219" s="150"/>
      <c r="R219" s="156" t="str">
        <f t="shared" si="30"/>
        <v>//</v>
      </c>
      <c r="S219" s="27" t="e">
        <f>DATEDIF($R219,Key!$G$2,"Y")</f>
        <v>#VALUE!</v>
      </c>
      <c r="T219" s="156" t="e">
        <f>VLOOKUP($S219,Key!$C$2:$D$125,2,FALSE)</f>
        <v>#VALUE!</v>
      </c>
      <c r="U219" s="290" t="str">
        <f t="shared" si="38"/>
        <v/>
      </c>
      <c r="V219" s="151" t="str">
        <f>IF(ISERROR($N219&amp;$T219)," ",$N219&amp;$T219)</f>
        <v xml:space="preserve"> </v>
      </c>
      <c r="W219" s="194" t="e">
        <f>IF(#REF!="Y",1,0)</f>
        <v>#REF!</v>
      </c>
      <c r="X219" s="147"/>
      <c r="Y219" s="147"/>
      <c r="Z219" s="147"/>
      <c r="AA219" s="147"/>
      <c r="AB219" s="147"/>
      <c r="AC219" s="147"/>
      <c r="AD219" s="148"/>
      <c r="AE219" s="148"/>
      <c r="AF219" s="148"/>
      <c r="AG219" s="147"/>
      <c r="AH219" s="147"/>
      <c r="AI219" s="147"/>
      <c r="AJ219" s="147"/>
      <c r="AK219" s="147"/>
      <c r="AL219" s="147"/>
      <c r="AM219" s="147"/>
      <c r="AN219" s="196">
        <f t="shared" si="32"/>
        <v>0</v>
      </c>
      <c r="AO219" s="196">
        <f t="shared" si="33"/>
        <v>0</v>
      </c>
      <c r="AP219" s="205"/>
      <c r="AQ219" s="115">
        <f>IF(AND($H219="",$I219="",$L219=""),Key!$G$9,Key!$G$8)</f>
        <v>0</v>
      </c>
      <c r="AR219" s="111">
        <f>$AN219*Key!$G$12</f>
        <v>0</v>
      </c>
      <c r="AS219" s="190"/>
      <c r="AT219" s="190"/>
      <c r="AU219" s="192">
        <f t="shared" si="34"/>
        <v>0</v>
      </c>
      <c r="AV219" s="175">
        <f t="shared" si="35"/>
        <v>0</v>
      </c>
      <c r="AW219" s="204">
        <f>AP219*Key!$G$5</f>
        <v>0</v>
      </c>
      <c r="AX219" s="150"/>
      <c r="AY219" s="176">
        <f t="shared" si="36"/>
        <v>0</v>
      </c>
    </row>
    <row r="220" spans="1:51" ht="15.75" thickBot="1">
      <c r="A220" s="22">
        <v>196</v>
      </c>
      <c r="B220" s="84">
        <f t="shared" si="31"/>
        <v>0</v>
      </c>
      <c r="C220" s="213"/>
      <c r="D220" s="214"/>
      <c r="E220" s="214"/>
      <c r="F220" s="214"/>
      <c r="G220" s="215"/>
      <c r="H220" s="149"/>
      <c r="I220" s="142"/>
      <c r="J220" s="212" t="str">
        <f t="shared" si="37"/>
        <v xml:space="preserve"> </v>
      </c>
      <c r="K220" s="212"/>
      <c r="L220" s="149"/>
      <c r="M220" s="149"/>
      <c r="N220" s="150"/>
      <c r="O220" s="150"/>
      <c r="P220" s="150"/>
      <c r="Q220" s="150"/>
      <c r="R220" s="156" t="str">
        <f t="shared" ref="R220:R283" si="39">$O220&amp;"/"&amp;$P220&amp;"/"&amp;$Q220</f>
        <v>//</v>
      </c>
      <c r="S220" s="27" t="e">
        <f>DATEDIF($R220,Key!$G$2,"Y")</f>
        <v>#VALUE!</v>
      </c>
      <c r="T220" s="156" t="e">
        <f>VLOOKUP($S220,Key!$C$2:$D$125,2,FALSE)</f>
        <v>#VALUE!</v>
      </c>
      <c r="U220" s="290" t="str">
        <f t="shared" si="38"/>
        <v/>
      </c>
      <c r="V220" s="151" t="str">
        <f>IF(ISERROR($N220&amp;$T220)," ",$N220&amp;$T220)</f>
        <v xml:space="preserve"> </v>
      </c>
      <c r="W220" s="194" t="e">
        <f>IF(#REF!="Y",1,0)</f>
        <v>#REF!</v>
      </c>
      <c r="X220" s="147"/>
      <c r="Y220" s="147"/>
      <c r="Z220" s="147"/>
      <c r="AA220" s="147"/>
      <c r="AB220" s="147"/>
      <c r="AC220" s="147"/>
      <c r="AD220" s="148"/>
      <c r="AE220" s="148"/>
      <c r="AF220" s="148"/>
      <c r="AG220" s="147"/>
      <c r="AH220" s="147"/>
      <c r="AI220" s="147"/>
      <c r="AJ220" s="147"/>
      <c r="AK220" s="147"/>
      <c r="AL220" s="147"/>
      <c r="AM220" s="147"/>
      <c r="AN220" s="196">
        <f t="shared" si="32"/>
        <v>0</v>
      </c>
      <c r="AO220" s="196">
        <f t="shared" si="33"/>
        <v>0</v>
      </c>
      <c r="AP220" s="205"/>
      <c r="AQ220" s="115">
        <f>IF(AND($H220="",$I220="",$L220=""),Key!$G$9,Key!$G$8)</f>
        <v>0</v>
      </c>
      <c r="AR220" s="111">
        <f>$AN220*Key!$G$12</f>
        <v>0</v>
      </c>
      <c r="AS220" s="190"/>
      <c r="AT220" s="190"/>
      <c r="AU220" s="192">
        <f t="shared" si="34"/>
        <v>0</v>
      </c>
      <c r="AV220" s="175">
        <f t="shared" si="35"/>
        <v>0</v>
      </c>
      <c r="AW220" s="204">
        <f>AP220*Key!$G$5</f>
        <v>0</v>
      </c>
      <c r="AX220" s="150"/>
      <c r="AY220" s="176">
        <f t="shared" si="36"/>
        <v>0</v>
      </c>
    </row>
    <row r="221" spans="1:51" ht="15.75" thickBot="1">
      <c r="A221" s="22">
        <v>197</v>
      </c>
      <c r="B221" s="84">
        <f t="shared" si="31"/>
        <v>0</v>
      </c>
      <c r="C221" s="213"/>
      <c r="D221" s="214"/>
      <c r="E221" s="214"/>
      <c r="F221" s="214"/>
      <c r="G221" s="215"/>
      <c r="H221" s="149"/>
      <c r="I221" s="142"/>
      <c r="J221" s="212" t="str">
        <f t="shared" si="37"/>
        <v xml:space="preserve"> </v>
      </c>
      <c r="K221" s="212"/>
      <c r="L221" s="149"/>
      <c r="M221" s="149"/>
      <c r="N221" s="150"/>
      <c r="O221" s="150"/>
      <c r="P221" s="150"/>
      <c r="Q221" s="150"/>
      <c r="R221" s="156" t="str">
        <f t="shared" si="39"/>
        <v>//</v>
      </c>
      <c r="S221" s="27" t="e">
        <f>DATEDIF($R221,Key!$G$2,"Y")</f>
        <v>#VALUE!</v>
      </c>
      <c r="T221" s="156" t="e">
        <f>VLOOKUP($S221,Key!$C$2:$D$125,2,FALSE)</f>
        <v>#VALUE!</v>
      </c>
      <c r="U221" s="290" t="str">
        <f t="shared" si="38"/>
        <v/>
      </c>
      <c r="V221" s="151" t="str">
        <f>IF(ISERROR($N221&amp;$T221)," ",$N221&amp;$T221)</f>
        <v xml:space="preserve"> </v>
      </c>
      <c r="W221" s="194" t="e">
        <f>IF(#REF!="Y",1,0)</f>
        <v>#REF!</v>
      </c>
      <c r="X221" s="147"/>
      <c r="Y221" s="147"/>
      <c r="Z221" s="147"/>
      <c r="AA221" s="147"/>
      <c r="AB221" s="147"/>
      <c r="AC221" s="147"/>
      <c r="AD221" s="148"/>
      <c r="AE221" s="148"/>
      <c r="AF221" s="148"/>
      <c r="AG221" s="147"/>
      <c r="AH221" s="147"/>
      <c r="AI221" s="147"/>
      <c r="AJ221" s="147"/>
      <c r="AK221" s="147"/>
      <c r="AL221" s="147"/>
      <c r="AM221" s="147"/>
      <c r="AN221" s="196">
        <f t="shared" si="32"/>
        <v>0</v>
      </c>
      <c r="AO221" s="196">
        <f t="shared" si="33"/>
        <v>0</v>
      </c>
      <c r="AP221" s="205"/>
      <c r="AQ221" s="115">
        <f>IF(AND($H221="",$I221="",$L221=""),Key!$G$9,Key!$G$8)</f>
        <v>0</v>
      </c>
      <c r="AR221" s="111">
        <f>$AN221*Key!$G$12</f>
        <v>0</v>
      </c>
      <c r="AS221" s="190"/>
      <c r="AT221" s="190"/>
      <c r="AU221" s="192">
        <f t="shared" si="34"/>
        <v>0</v>
      </c>
      <c r="AV221" s="175">
        <f t="shared" si="35"/>
        <v>0</v>
      </c>
      <c r="AW221" s="204">
        <f>AP221*Key!$G$5</f>
        <v>0</v>
      </c>
      <c r="AX221" s="150"/>
      <c r="AY221" s="176">
        <f t="shared" si="36"/>
        <v>0</v>
      </c>
    </row>
    <row r="222" spans="1:51" ht="15.75" thickBot="1">
      <c r="A222" s="22">
        <v>198</v>
      </c>
      <c r="B222" s="84">
        <f t="shared" si="31"/>
        <v>0</v>
      </c>
      <c r="C222" s="213"/>
      <c r="D222" s="214"/>
      <c r="E222" s="214"/>
      <c r="F222" s="214"/>
      <c r="G222" s="215"/>
      <c r="H222" s="149"/>
      <c r="I222" s="142"/>
      <c r="J222" s="212" t="str">
        <f t="shared" si="37"/>
        <v xml:space="preserve"> </v>
      </c>
      <c r="K222" s="212"/>
      <c r="L222" s="149"/>
      <c r="M222" s="149"/>
      <c r="N222" s="150"/>
      <c r="O222" s="150"/>
      <c r="P222" s="150"/>
      <c r="Q222" s="150"/>
      <c r="R222" s="156" t="str">
        <f t="shared" si="39"/>
        <v>//</v>
      </c>
      <c r="S222" s="27" t="e">
        <f>DATEDIF($R222,Key!$G$2,"Y")</f>
        <v>#VALUE!</v>
      </c>
      <c r="T222" s="156" t="e">
        <f>VLOOKUP($S222,Key!$C$2:$D$125,2,FALSE)</f>
        <v>#VALUE!</v>
      </c>
      <c r="U222" s="290" t="str">
        <f t="shared" si="38"/>
        <v/>
      </c>
      <c r="V222" s="151" t="str">
        <f>IF(ISERROR($N222&amp;$T222)," ",$N222&amp;$T222)</f>
        <v xml:space="preserve"> </v>
      </c>
      <c r="W222" s="194" t="e">
        <f>IF(#REF!="Y",1,0)</f>
        <v>#REF!</v>
      </c>
      <c r="X222" s="147"/>
      <c r="Y222" s="147"/>
      <c r="Z222" s="147"/>
      <c r="AA222" s="147"/>
      <c r="AB222" s="147"/>
      <c r="AC222" s="147"/>
      <c r="AD222" s="148"/>
      <c r="AE222" s="148"/>
      <c r="AF222" s="148"/>
      <c r="AG222" s="147"/>
      <c r="AH222" s="147"/>
      <c r="AI222" s="147"/>
      <c r="AJ222" s="147"/>
      <c r="AK222" s="147"/>
      <c r="AL222" s="147"/>
      <c r="AM222" s="147"/>
      <c r="AN222" s="196">
        <f t="shared" si="32"/>
        <v>0</v>
      </c>
      <c r="AO222" s="196">
        <f t="shared" si="33"/>
        <v>0</v>
      </c>
      <c r="AP222" s="205"/>
      <c r="AQ222" s="115">
        <f>IF(AND($H222="",$I222="",$L222=""),Key!$G$9,Key!$G$8)</f>
        <v>0</v>
      </c>
      <c r="AR222" s="111">
        <f>$AN222*Key!$G$12</f>
        <v>0</v>
      </c>
      <c r="AS222" s="190"/>
      <c r="AT222" s="190"/>
      <c r="AU222" s="192">
        <f t="shared" si="34"/>
        <v>0</v>
      </c>
      <c r="AV222" s="175">
        <f t="shared" si="35"/>
        <v>0</v>
      </c>
      <c r="AW222" s="204">
        <f>AP222*Key!$G$5</f>
        <v>0</v>
      </c>
      <c r="AX222" s="150"/>
      <c r="AY222" s="176">
        <f t="shared" si="36"/>
        <v>0</v>
      </c>
    </row>
    <row r="223" spans="1:51" ht="15.75" thickBot="1">
      <c r="A223" s="22">
        <v>199</v>
      </c>
      <c r="B223" s="84">
        <f t="shared" si="31"/>
        <v>0</v>
      </c>
      <c r="C223" s="213"/>
      <c r="D223" s="214"/>
      <c r="E223" s="214"/>
      <c r="F223" s="214"/>
      <c r="G223" s="215"/>
      <c r="H223" s="149"/>
      <c r="I223" s="142"/>
      <c r="J223" s="212" t="str">
        <f t="shared" si="37"/>
        <v xml:space="preserve"> </v>
      </c>
      <c r="K223" s="212"/>
      <c r="L223" s="149"/>
      <c r="M223" s="149"/>
      <c r="N223" s="150"/>
      <c r="O223" s="150"/>
      <c r="P223" s="150"/>
      <c r="Q223" s="150"/>
      <c r="R223" s="156" t="str">
        <f t="shared" si="39"/>
        <v>//</v>
      </c>
      <c r="S223" s="27" t="e">
        <f>DATEDIF($R223,Key!$G$2,"Y")</f>
        <v>#VALUE!</v>
      </c>
      <c r="T223" s="156" t="e">
        <f>VLOOKUP($S223,Key!$C$2:$D$125,2,FALSE)</f>
        <v>#VALUE!</v>
      </c>
      <c r="U223" s="290" t="str">
        <f t="shared" si="38"/>
        <v/>
      </c>
      <c r="V223" s="151" t="str">
        <f>IF(ISERROR($N223&amp;$T223)," ",$N223&amp;$T223)</f>
        <v xml:space="preserve"> </v>
      </c>
      <c r="W223" s="194" t="e">
        <f>IF(#REF!="Y",1,0)</f>
        <v>#REF!</v>
      </c>
      <c r="X223" s="147"/>
      <c r="Y223" s="147"/>
      <c r="Z223" s="147"/>
      <c r="AA223" s="147"/>
      <c r="AB223" s="147"/>
      <c r="AC223" s="147"/>
      <c r="AD223" s="148"/>
      <c r="AE223" s="148"/>
      <c r="AF223" s="148"/>
      <c r="AG223" s="147"/>
      <c r="AH223" s="147"/>
      <c r="AI223" s="147"/>
      <c r="AJ223" s="147"/>
      <c r="AK223" s="147"/>
      <c r="AL223" s="147"/>
      <c r="AM223" s="147"/>
      <c r="AN223" s="196">
        <f t="shared" si="32"/>
        <v>0</v>
      </c>
      <c r="AO223" s="196">
        <f t="shared" si="33"/>
        <v>0</v>
      </c>
      <c r="AP223" s="205"/>
      <c r="AQ223" s="115">
        <f>IF(AND($H223="",$I223="",$L223=""),Key!$G$9,Key!$G$8)</f>
        <v>0</v>
      </c>
      <c r="AR223" s="111">
        <f>$AN223*Key!$G$12</f>
        <v>0</v>
      </c>
      <c r="AS223" s="190"/>
      <c r="AT223" s="190"/>
      <c r="AU223" s="192">
        <f t="shared" si="34"/>
        <v>0</v>
      </c>
      <c r="AV223" s="175">
        <f t="shared" si="35"/>
        <v>0</v>
      </c>
      <c r="AW223" s="204">
        <f>AP223*Key!$G$5</f>
        <v>0</v>
      </c>
      <c r="AX223" s="150"/>
      <c r="AY223" s="176">
        <f t="shared" si="36"/>
        <v>0</v>
      </c>
    </row>
    <row r="224" spans="1:51" ht="15.75" thickBot="1">
      <c r="A224" s="22">
        <v>200</v>
      </c>
      <c r="B224" s="84">
        <f t="shared" si="31"/>
        <v>0</v>
      </c>
      <c r="C224" s="213"/>
      <c r="D224" s="214"/>
      <c r="E224" s="214"/>
      <c r="F224" s="214"/>
      <c r="G224" s="215"/>
      <c r="H224" s="149"/>
      <c r="I224" s="142"/>
      <c r="J224" s="212" t="str">
        <f t="shared" si="37"/>
        <v xml:space="preserve"> </v>
      </c>
      <c r="K224" s="212"/>
      <c r="L224" s="149"/>
      <c r="M224" s="149"/>
      <c r="N224" s="150"/>
      <c r="O224" s="150"/>
      <c r="P224" s="150"/>
      <c r="Q224" s="150"/>
      <c r="R224" s="156" t="str">
        <f t="shared" si="39"/>
        <v>//</v>
      </c>
      <c r="S224" s="27" t="e">
        <f>DATEDIF($R224,Key!$G$2,"Y")</f>
        <v>#VALUE!</v>
      </c>
      <c r="T224" s="156" t="e">
        <f>VLOOKUP($S224,Key!$C$2:$D$125,2,FALSE)</f>
        <v>#VALUE!</v>
      </c>
      <c r="U224" s="290" t="str">
        <f t="shared" si="38"/>
        <v/>
      </c>
      <c r="V224" s="151" t="str">
        <f>IF(ISERROR($N224&amp;$T224)," ",$N224&amp;$T224)</f>
        <v xml:space="preserve"> </v>
      </c>
      <c r="W224" s="194" t="e">
        <f>IF(#REF!="Y",1,0)</f>
        <v>#REF!</v>
      </c>
      <c r="X224" s="147"/>
      <c r="Y224" s="147"/>
      <c r="Z224" s="147"/>
      <c r="AA224" s="147"/>
      <c r="AB224" s="147"/>
      <c r="AC224" s="147"/>
      <c r="AD224" s="148"/>
      <c r="AE224" s="148"/>
      <c r="AF224" s="148"/>
      <c r="AG224" s="147"/>
      <c r="AH224" s="147"/>
      <c r="AI224" s="147"/>
      <c r="AJ224" s="147"/>
      <c r="AK224" s="147"/>
      <c r="AL224" s="147"/>
      <c r="AM224" s="147"/>
      <c r="AN224" s="196">
        <f t="shared" si="32"/>
        <v>0</v>
      </c>
      <c r="AO224" s="196">
        <f t="shared" si="33"/>
        <v>0</v>
      </c>
      <c r="AP224" s="205"/>
      <c r="AQ224" s="115">
        <f>IF(AND($H224="",$I224="",$L224=""),Key!$G$9,Key!$G$8)</f>
        <v>0</v>
      </c>
      <c r="AR224" s="111">
        <f>$AN224*Key!$G$12</f>
        <v>0</v>
      </c>
      <c r="AS224" s="190"/>
      <c r="AT224" s="190"/>
      <c r="AU224" s="192">
        <f t="shared" si="34"/>
        <v>0</v>
      </c>
      <c r="AV224" s="175">
        <f t="shared" si="35"/>
        <v>0</v>
      </c>
      <c r="AW224" s="204">
        <f>AP224*Key!$G$5</f>
        <v>0</v>
      </c>
      <c r="AX224" s="150"/>
      <c r="AY224" s="176">
        <f t="shared" si="36"/>
        <v>0</v>
      </c>
    </row>
    <row r="225" spans="1:51" ht="15.75" thickBot="1">
      <c r="A225" s="22">
        <v>201</v>
      </c>
      <c r="B225" s="84">
        <f t="shared" si="31"/>
        <v>0</v>
      </c>
      <c r="C225" s="213"/>
      <c r="D225" s="214"/>
      <c r="E225" s="214"/>
      <c r="F225" s="214"/>
      <c r="G225" s="215"/>
      <c r="H225" s="149"/>
      <c r="I225" s="142"/>
      <c r="J225" s="212" t="str">
        <f t="shared" si="37"/>
        <v xml:space="preserve"> </v>
      </c>
      <c r="K225" s="212"/>
      <c r="L225" s="149"/>
      <c r="M225" s="149"/>
      <c r="N225" s="150"/>
      <c r="O225" s="150"/>
      <c r="P225" s="150"/>
      <c r="Q225" s="150"/>
      <c r="R225" s="156" t="str">
        <f t="shared" si="39"/>
        <v>//</v>
      </c>
      <c r="S225" s="27" t="e">
        <f>DATEDIF($R225,Key!$G$2,"Y")</f>
        <v>#VALUE!</v>
      </c>
      <c r="T225" s="156" t="e">
        <f>VLOOKUP($S225,Key!$C$2:$D$125,2,FALSE)</f>
        <v>#VALUE!</v>
      </c>
      <c r="U225" s="290" t="str">
        <f t="shared" si="38"/>
        <v/>
      </c>
      <c r="V225" s="151" t="str">
        <f>IF(ISERROR($N225&amp;$T225)," ",$N225&amp;$T225)</f>
        <v xml:space="preserve"> </v>
      </c>
      <c r="W225" s="194" t="e">
        <f>IF(#REF!="Y",1,0)</f>
        <v>#REF!</v>
      </c>
      <c r="X225" s="147"/>
      <c r="Y225" s="147"/>
      <c r="Z225" s="147"/>
      <c r="AA225" s="147"/>
      <c r="AB225" s="147"/>
      <c r="AC225" s="147"/>
      <c r="AD225" s="148"/>
      <c r="AE225" s="148"/>
      <c r="AF225" s="148"/>
      <c r="AG225" s="147"/>
      <c r="AH225" s="147"/>
      <c r="AI225" s="147"/>
      <c r="AJ225" s="147"/>
      <c r="AK225" s="147"/>
      <c r="AL225" s="147"/>
      <c r="AM225" s="147"/>
      <c r="AN225" s="196">
        <f t="shared" si="32"/>
        <v>0</v>
      </c>
      <c r="AO225" s="196">
        <f t="shared" si="33"/>
        <v>0</v>
      </c>
      <c r="AP225" s="205"/>
      <c r="AQ225" s="115">
        <f>IF(AND($H225="",$I225="",$L225=""),Key!$G$9,Key!$G$8)</f>
        <v>0</v>
      </c>
      <c r="AR225" s="111">
        <f>$AN225*Key!$G$12</f>
        <v>0</v>
      </c>
      <c r="AS225" s="190"/>
      <c r="AT225" s="190"/>
      <c r="AU225" s="192">
        <f t="shared" si="34"/>
        <v>0</v>
      </c>
      <c r="AV225" s="175">
        <f t="shared" si="35"/>
        <v>0</v>
      </c>
      <c r="AW225" s="204">
        <f>AP225*Key!$G$5</f>
        <v>0</v>
      </c>
      <c r="AX225" s="150"/>
      <c r="AY225" s="176">
        <f t="shared" si="36"/>
        <v>0</v>
      </c>
    </row>
    <row r="226" spans="1:51" ht="15.75" thickBot="1">
      <c r="A226" s="22">
        <v>202</v>
      </c>
      <c r="B226" s="84">
        <f t="shared" si="31"/>
        <v>0</v>
      </c>
      <c r="C226" s="213"/>
      <c r="D226" s="214"/>
      <c r="E226" s="214"/>
      <c r="F226" s="214"/>
      <c r="G226" s="215"/>
      <c r="H226" s="149"/>
      <c r="I226" s="142"/>
      <c r="J226" s="212" t="str">
        <f t="shared" si="37"/>
        <v xml:space="preserve"> </v>
      </c>
      <c r="K226" s="212"/>
      <c r="L226" s="149"/>
      <c r="M226" s="149"/>
      <c r="N226" s="150"/>
      <c r="O226" s="150"/>
      <c r="P226" s="150"/>
      <c r="Q226" s="150"/>
      <c r="R226" s="156" t="str">
        <f t="shared" si="39"/>
        <v>//</v>
      </c>
      <c r="S226" s="27" t="e">
        <f>DATEDIF($R226,Key!$G$2,"Y")</f>
        <v>#VALUE!</v>
      </c>
      <c r="T226" s="156" t="e">
        <f>VLOOKUP($S226,Key!$C$2:$D$125,2,FALSE)</f>
        <v>#VALUE!</v>
      </c>
      <c r="U226" s="290" t="str">
        <f t="shared" si="38"/>
        <v/>
      </c>
      <c r="V226" s="151" t="str">
        <f>IF(ISERROR($N226&amp;$T226)," ",$N226&amp;$T226)</f>
        <v xml:space="preserve"> </v>
      </c>
      <c r="W226" s="194" t="e">
        <f>IF(#REF!="Y",1,0)</f>
        <v>#REF!</v>
      </c>
      <c r="X226" s="147"/>
      <c r="Y226" s="147"/>
      <c r="Z226" s="147"/>
      <c r="AA226" s="147"/>
      <c r="AB226" s="147"/>
      <c r="AC226" s="147"/>
      <c r="AD226" s="148"/>
      <c r="AE226" s="148"/>
      <c r="AF226" s="148"/>
      <c r="AG226" s="147"/>
      <c r="AH226" s="147"/>
      <c r="AI226" s="147"/>
      <c r="AJ226" s="147"/>
      <c r="AK226" s="147"/>
      <c r="AL226" s="147"/>
      <c r="AM226" s="147"/>
      <c r="AN226" s="196">
        <f t="shared" si="32"/>
        <v>0</v>
      </c>
      <c r="AO226" s="196">
        <f t="shared" si="33"/>
        <v>0</v>
      </c>
      <c r="AP226" s="205"/>
      <c r="AQ226" s="115">
        <f>IF(AND($H226="",$I226="",$L226=""),Key!$G$9,Key!$G$8)</f>
        <v>0</v>
      </c>
      <c r="AR226" s="111">
        <f>$AN226*Key!$G$12</f>
        <v>0</v>
      </c>
      <c r="AS226" s="190"/>
      <c r="AT226" s="190"/>
      <c r="AU226" s="192">
        <f t="shared" si="34"/>
        <v>0</v>
      </c>
      <c r="AV226" s="175">
        <f t="shared" si="35"/>
        <v>0</v>
      </c>
      <c r="AW226" s="204">
        <f>AP226*Key!$G$5</f>
        <v>0</v>
      </c>
      <c r="AX226" s="150"/>
      <c r="AY226" s="176">
        <f t="shared" si="36"/>
        <v>0</v>
      </c>
    </row>
    <row r="227" spans="1:51" ht="15.75" thickBot="1">
      <c r="A227" s="22">
        <v>203</v>
      </c>
      <c r="B227" s="84">
        <f t="shared" si="31"/>
        <v>0</v>
      </c>
      <c r="C227" s="213"/>
      <c r="D227" s="214"/>
      <c r="E227" s="214"/>
      <c r="F227" s="214"/>
      <c r="G227" s="215"/>
      <c r="H227" s="149"/>
      <c r="I227" s="142"/>
      <c r="J227" s="212" t="str">
        <f t="shared" si="37"/>
        <v xml:space="preserve"> </v>
      </c>
      <c r="K227" s="212"/>
      <c r="L227" s="149"/>
      <c r="M227" s="149"/>
      <c r="N227" s="150"/>
      <c r="O227" s="150"/>
      <c r="P227" s="150"/>
      <c r="Q227" s="150"/>
      <c r="R227" s="156" t="str">
        <f t="shared" si="39"/>
        <v>//</v>
      </c>
      <c r="S227" s="27" t="e">
        <f>DATEDIF($R227,Key!$G$2,"Y")</f>
        <v>#VALUE!</v>
      </c>
      <c r="T227" s="156" t="e">
        <f>VLOOKUP($S227,Key!$C$2:$D$125,2,FALSE)</f>
        <v>#VALUE!</v>
      </c>
      <c r="U227" s="290" t="str">
        <f t="shared" si="38"/>
        <v/>
      </c>
      <c r="V227" s="151" t="str">
        <f>IF(ISERROR($N227&amp;$T227)," ",$N227&amp;$T227)</f>
        <v xml:space="preserve"> </v>
      </c>
      <c r="W227" s="194" t="e">
        <f>IF(#REF!="Y",1,0)</f>
        <v>#REF!</v>
      </c>
      <c r="X227" s="147"/>
      <c r="Y227" s="147"/>
      <c r="Z227" s="147"/>
      <c r="AA227" s="147"/>
      <c r="AB227" s="147"/>
      <c r="AC227" s="147"/>
      <c r="AD227" s="148"/>
      <c r="AE227" s="148"/>
      <c r="AF227" s="148"/>
      <c r="AG227" s="147"/>
      <c r="AH227" s="147"/>
      <c r="AI227" s="147"/>
      <c r="AJ227" s="147"/>
      <c r="AK227" s="147"/>
      <c r="AL227" s="147"/>
      <c r="AM227" s="147"/>
      <c r="AN227" s="196">
        <f t="shared" si="32"/>
        <v>0</v>
      </c>
      <c r="AO227" s="196">
        <f t="shared" si="33"/>
        <v>0</v>
      </c>
      <c r="AP227" s="205"/>
      <c r="AQ227" s="115">
        <f>IF(AND($H227="",$I227="",$L227=""),Key!$G$9,Key!$G$8)</f>
        <v>0</v>
      </c>
      <c r="AR227" s="111">
        <f>$AN227*Key!$G$12</f>
        <v>0</v>
      </c>
      <c r="AS227" s="190"/>
      <c r="AT227" s="190"/>
      <c r="AU227" s="192">
        <f t="shared" si="34"/>
        <v>0</v>
      </c>
      <c r="AV227" s="175">
        <f t="shared" si="35"/>
        <v>0</v>
      </c>
      <c r="AW227" s="204">
        <f>AP227*Key!$G$5</f>
        <v>0</v>
      </c>
      <c r="AX227" s="150"/>
      <c r="AY227" s="176">
        <f t="shared" si="36"/>
        <v>0</v>
      </c>
    </row>
    <row r="228" spans="1:51" ht="15.75" thickBot="1">
      <c r="A228" s="22">
        <v>204</v>
      </c>
      <c r="B228" s="84">
        <f t="shared" si="31"/>
        <v>0</v>
      </c>
      <c r="C228" s="213"/>
      <c r="D228" s="214"/>
      <c r="E228" s="214"/>
      <c r="F228" s="214"/>
      <c r="G228" s="215"/>
      <c r="H228" s="149"/>
      <c r="I228" s="142"/>
      <c r="J228" s="212" t="str">
        <f t="shared" si="37"/>
        <v xml:space="preserve"> </v>
      </c>
      <c r="K228" s="212"/>
      <c r="L228" s="149"/>
      <c r="M228" s="149"/>
      <c r="N228" s="150"/>
      <c r="O228" s="150"/>
      <c r="P228" s="150"/>
      <c r="Q228" s="150"/>
      <c r="R228" s="156" t="str">
        <f t="shared" si="39"/>
        <v>//</v>
      </c>
      <c r="S228" s="27" t="e">
        <f>DATEDIF($R228,Key!$G$2,"Y")</f>
        <v>#VALUE!</v>
      </c>
      <c r="T228" s="156" t="e">
        <f>VLOOKUP($S228,Key!$C$2:$D$125,2,FALSE)</f>
        <v>#VALUE!</v>
      </c>
      <c r="U228" s="290" t="str">
        <f t="shared" si="38"/>
        <v/>
      </c>
      <c r="V228" s="151" t="str">
        <f>IF(ISERROR($N228&amp;$T228)," ",$N228&amp;$T228)</f>
        <v xml:space="preserve"> </v>
      </c>
      <c r="W228" s="194" t="e">
        <f>IF(#REF!="Y",1,0)</f>
        <v>#REF!</v>
      </c>
      <c r="X228" s="147"/>
      <c r="Y228" s="147"/>
      <c r="Z228" s="147"/>
      <c r="AA228" s="147"/>
      <c r="AB228" s="147"/>
      <c r="AC228" s="147"/>
      <c r="AD228" s="148"/>
      <c r="AE228" s="148"/>
      <c r="AF228" s="148"/>
      <c r="AG228" s="147"/>
      <c r="AH228" s="147"/>
      <c r="AI228" s="147"/>
      <c r="AJ228" s="147"/>
      <c r="AK228" s="147"/>
      <c r="AL228" s="147"/>
      <c r="AM228" s="147"/>
      <c r="AN228" s="196">
        <f t="shared" si="32"/>
        <v>0</v>
      </c>
      <c r="AO228" s="196">
        <f t="shared" si="33"/>
        <v>0</v>
      </c>
      <c r="AP228" s="205"/>
      <c r="AQ228" s="115">
        <f>IF(AND($H228="",$I228="",$L228=""),Key!$G$9,Key!$G$8)</f>
        <v>0</v>
      </c>
      <c r="AR228" s="111">
        <f>$AN228*Key!$G$12</f>
        <v>0</v>
      </c>
      <c r="AS228" s="190"/>
      <c r="AT228" s="190"/>
      <c r="AU228" s="192">
        <f t="shared" si="34"/>
        <v>0</v>
      </c>
      <c r="AV228" s="175">
        <f t="shared" si="35"/>
        <v>0</v>
      </c>
      <c r="AW228" s="204">
        <f>AP228*Key!$G$5</f>
        <v>0</v>
      </c>
      <c r="AX228" s="150"/>
      <c r="AY228" s="176">
        <f t="shared" si="36"/>
        <v>0</v>
      </c>
    </row>
    <row r="229" spans="1:51" ht="15.75" thickBot="1">
      <c r="A229" s="22">
        <v>205</v>
      </c>
      <c r="B229" s="84">
        <f t="shared" si="31"/>
        <v>0</v>
      </c>
      <c r="C229" s="213"/>
      <c r="D229" s="214"/>
      <c r="E229" s="214"/>
      <c r="F229" s="214"/>
      <c r="G229" s="215"/>
      <c r="H229" s="149"/>
      <c r="I229" s="142"/>
      <c r="J229" s="212" t="str">
        <f t="shared" si="37"/>
        <v xml:space="preserve"> </v>
      </c>
      <c r="K229" s="212"/>
      <c r="L229" s="149"/>
      <c r="M229" s="149"/>
      <c r="N229" s="150"/>
      <c r="O229" s="150"/>
      <c r="P229" s="150"/>
      <c r="Q229" s="150"/>
      <c r="R229" s="156" t="str">
        <f t="shared" si="39"/>
        <v>//</v>
      </c>
      <c r="S229" s="27" t="e">
        <f>DATEDIF($R229,Key!$G$2,"Y")</f>
        <v>#VALUE!</v>
      </c>
      <c r="T229" s="156" t="e">
        <f>VLOOKUP($S229,Key!$C$2:$D$125,2,FALSE)</f>
        <v>#VALUE!</v>
      </c>
      <c r="U229" s="290" t="str">
        <f t="shared" si="38"/>
        <v/>
      </c>
      <c r="V229" s="151" t="str">
        <f>IF(ISERROR($N229&amp;$T229)," ",$N229&amp;$T229)</f>
        <v xml:space="preserve"> </v>
      </c>
      <c r="W229" s="194" t="e">
        <f>IF(#REF!="Y",1,0)</f>
        <v>#REF!</v>
      </c>
      <c r="X229" s="147"/>
      <c r="Y229" s="147"/>
      <c r="Z229" s="147"/>
      <c r="AA229" s="147"/>
      <c r="AB229" s="147"/>
      <c r="AC229" s="147"/>
      <c r="AD229" s="148"/>
      <c r="AE229" s="148"/>
      <c r="AF229" s="148"/>
      <c r="AG229" s="147"/>
      <c r="AH229" s="147"/>
      <c r="AI229" s="147"/>
      <c r="AJ229" s="147"/>
      <c r="AK229" s="147"/>
      <c r="AL229" s="147"/>
      <c r="AM229" s="147"/>
      <c r="AN229" s="196">
        <f t="shared" si="32"/>
        <v>0</v>
      </c>
      <c r="AO229" s="196">
        <f t="shared" si="33"/>
        <v>0</v>
      </c>
      <c r="AP229" s="205"/>
      <c r="AQ229" s="115">
        <f>IF(AND($H229="",$I229="",$L229=""),Key!$G$9,Key!$G$8)</f>
        <v>0</v>
      </c>
      <c r="AR229" s="111">
        <f>$AN229*Key!$G$12</f>
        <v>0</v>
      </c>
      <c r="AS229" s="190"/>
      <c r="AT229" s="190"/>
      <c r="AU229" s="192">
        <f t="shared" si="34"/>
        <v>0</v>
      </c>
      <c r="AV229" s="175">
        <f t="shared" si="35"/>
        <v>0</v>
      </c>
      <c r="AW229" s="204">
        <f>AP229*Key!$G$5</f>
        <v>0</v>
      </c>
      <c r="AX229" s="150"/>
      <c r="AY229" s="176">
        <f t="shared" si="36"/>
        <v>0</v>
      </c>
    </row>
    <row r="230" spans="1:51" ht="15.75" thickBot="1">
      <c r="A230" s="22">
        <v>206</v>
      </c>
      <c r="B230" s="84">
        <f t="shared" si="31"/>
        <v>0</v>
      </c>
      <c r="C230" s="213"/>
      <c r="D230" s="214"/>
      <c r="E230" s="214"/>
      <c r="F230" s="214"/>
      <c r="G230" s="215"/>
      <c r="H230" s="149"/>
      <c r="I230" s="142"/>
      <c r="J230" s="212" t="str">
        <f t="shared" si="37"/>
        <v xml:space="preserve"> </v>
      </c>
      <c r="K230" s="212"/>
      <c r="L230" s="149"/>
      <c r="M230" s="149"/>
      <c r="N230" s="150"/>
      <c r="O230" s="150"/>
      <c r="P230" s="150"/>
      <c r="Q230" s="150"/>
      <c r="R230" s="156" t="str">
        <f t="shared" si="39"/>
        <v>//</v>
      </c>
      <c r="S230" s="27" t="e">
        <f>DATEDIF($R230,Key!$G$2,"Y")</f>
        <v>#VALUE!</v>
      </c>
      <c r="T230" s="156" t="e">
        <f>VLOOKUP($S230,Key!$C$2:$D$125,2,FALSE)</f>
        <v>#VALUE!</v>
      </c>
      <c r="U230" s="290" t="str">
        <f t="shared" si="38"/>
        <v/>
      </c>
      <c r="V230" s="151" t="str">
        <f>IF(ISERROR($N230&amp;$T230)," ",$N230&amp;$T230)</f>
        <v xml:space="preserve"> </v>
      </c>
      <c r="W230" s="194" t="e">
        <f>IF(#REF!="Y",1,0)</f>
        <v>#REF!</v>
      </c>
      <c r="X230" s="147"/>
      <c r="Y230" s="147"/>
      <c r="Z230" s="147"/>
      <c r="AA230" s="147"/>
      <c r="AB230" s="147"/>
      <c r="AC230" s="147"/>
      <c r="AD230" s="148"/>
      <c r="AE230" s="148"/>
      <c r="AF230" s="148"/>
      <c r="AG230" s="147"/>
      <c r="AH230" s="147"/>
      <c r="AI230" s="147"/>
      <c r="AJ230" s="147"/>
      <c r="AK230" s="147"/>
      <c r="AL230" s="147"/>
      <c r="AM230" s="147"/>
      <c r="AN230" s="196">
        <f t="shared" si="32"/>
        <v>0</v>
      </c>
      <c r="AO230" s="196">
        <f t="shared" si="33"/>
        <v>0</v>
      </c>
      <c r="AP230" s="205"/>
      <c r="AQ230" s="115">
        <f>IF(AND($H230="",$I230="",$L230=""),Key!$G$9,Key!$G$8)</f>
        <v>0</v>
      </c>
      <c r="AR230" s="111">
        <f>$AN230*Key!$G$12</f>
        <v>0</v>
      </c>
      <c r="AS230" s="190"/>
      <c r="AT230" s="190"/>
      <c r="AU230" s="192">
        <f t="shared" si="34"/>
        <v>0</v>
      </c>
      <c r="AV230" s="175">
        <f t="shared" si="35"/>
        <v>0</v>
      </c>
      <c r="AW230" s="204">
        <f>AP230*Key!$G$5</f>
        <v>0</v>
      </c>
      <c r="AX230" s="150"/>
      <c r="AY230" s="176">
        <f t="shared" si="36"/>
        <v>0</v>
      </c>
    </row>
    <row r="231" spans="1:51" ht="15.75" thickBot="1">
      <c r="A231" s="22">
        <v>207</v>
      </c>
      <c r="B231" s="84">
        <f t="shared" si="31"/>
        <v>0</v>
      </c>
      <c r="C231" s="213"/>
      <c r="D231" s="214"/>
      <c r="E231" s="214"/>
      <c r="F231" s="214"/>
      <c r="G231" s="215"/>
      <c r="H231" s="149"/>
      <c r="I231" s="142"/>
      <c r="J231" s="212" t="str">
        <f t="shared" si="37"/>
        <v xml:space="preserve"> </v>
      </c>
      <c r="K231" s="212"/>
      <c r="L231" s="149"/>
      <c r="M231" s="149"/>
      <c r="N231" s="150"/>
      <c r="O231" s="150"/>
      <c r="P231" s="150"/>
      <c r="Q231" s="150"/>
      <c r="R231" s="156" t="str">
        <f t="shared" si="39"/>
        <v>//</v>
      </c>
      <c r="S231" s="27" t="e">
        <f>DATEDIF($R231,Key!$G$2,"Y")</f>
        <v>#VALUE!</v>
      </c>
      <c r="T231" s="156" t="e">
        <f>VLOOKUP($S231,Key!$C$2:$D$125,2,FALSE)</f>
        <v>#VALUE!</v>
      </c>
      <c r="U231" s="290" t="str">
        <f t="shared" si="38"/>
        <v/>
      </c>
      <c r="V231" s="151" t="str">
        <f>IF(ISERROR($N231&amp;$T231)," ",$N231&amp;$T231)</f>
        <v xml:space="preserve"> </v>
      </c>
      <c r="W231" s="194" t="e">
        <f>IF(#REF!="Y",1,0)</f>
        <v>#REF!</v>
      </c>
      <c r="X231" s="147"/>
      <c r="Y231" s="147"/>
      <c r="Z231" s="147"/>
      <c r="AA231" s="147"/>
      <c r="AB231" s="147"/>
      <c r="AC231" s="147"/>
      <c r="AD231" s="148"/>
      <c r="AE231" s="148"/>
      <c r="AF231" s="148"/>
      <c r="AG231" s="147"/>
      <c r="AH231" s="147"/>
      <c r="AI231" s="147"/>
      <c r="AJ231" s="147"/>
      <c r="AK231" s="147"/>
      <c r="AL231" s="147"/>
      <c r="AM231" s="147"/>
      <c r="AN231" s="196">
        <f t="shared" si="32"/>
        <v>0</v>
      </c>
      <c r="AO231" s="196">
        <f t="shared" si="33"/>
        <v>0</v>
      </c>
      <c r="AP231" s="205"/>
      <c r="AQ231" s="115">
        <f>IF(AND($H231="",$I231="",$L231=""),Key!$G$9,Key!$G$8)</f>
        <v>0</v>
      </c>
      <c r="AR231" s="111">
        <f>$AN231*Key!$G$12</f>
        <v>0</v>
      </c>
      <c r="AS231" s="190"/>
      <c r="AT231" s="190"/>
      <c r="AU231" s="192">
        <f t="shared" si="34"/>
        <v>0</v>
      </c>
      <c r="AV231" s="175">
        <f t="shared" si="35"/>
        <v>0</v>
      </c>
      <c r="AW231" s="204">
        <f>AP231*Key!$G$5</f>
        <v>0</v>
      </c>
      <c r="AX231" s="150"/>
      <c r="AY231" s="176">
        <f t="shared" si="36"/>
        <v>0</v>
      </c>
    </row>
    <row r="232" spans="1:51" ht="15.75" thickBot="1">
      <c r="A232" s="22">
        <v>208</v>
      </c>
      <c r="B232" s="84">
        <f t="shared" si="31"/>
        <v>0</v>
      </c>
      <c r="C232" s="213"/>
      <c r="D232" s="214"/>
      <c r="E232" s="214"/>
      <c r="F232" s="214"/>
      <c r="G232" s="215"/>
      <c r="H232" s="149"/>
      <c r="I232" s="142"/>
      <c r="J232" s="212" t="str">
        <f t="shared" si="37"/>
        <v xml:space="preserve"> </v>
      </c>
      <c r="K232" s="212"/>
      <c r="L232" s="149"/>
      <c r="M232" s="149"/>
      <c r="N232" s="150"/>
      <c r="O232" s="150"/>
      <c r="P232" s="150"/>
      <c r="Q232" s="150"/>
      <c r="R232" s="156" t="str">
        <f t="shared" si="39"/>
        <v>//</v>
      </c>
      <c r="S232" s="27" t="e">
        <f>DATEDIF($R232,Key!$G$2,"Y")</f>
        <v>#VALUE!</v>
      </c>
      <c r="T232" s="156" t="e">
        <f>VLOOKUP($S232,Key!$C$2:$D$125,2,FALSE)</f>
        <v>#VALUE!</v>
      </c>
      <c r="U232" s="290" t="str">
        <f t="shared" si="38"/>
        <v/>
      </c>
      <c r="V232" s="151" t="str">
        <f>IF(ISERROR($N232&amp;$T232)," ",$N232&amp;$T232)</f>
        <v xml:space="preserve"> </v>
      </c>
      <c r="W232" s="194" t="e">
        <f>IF(#REF!="Y",1,0)</f>
        <v>#REF!</v>
      </c>
      <c r="X232" s="147"/>
      <c r="Y232" s="147"/>
      <c r="Z232" s="147"/>
      <c r="AA232" s="147"/>
      <c r="AB232" s="147"/>
      <c r="AC232" s="147"/>
      <c r="AD232" s="148"/>
      <c r="AE232" s="148"/>
      <c r="AF232" s="148"/>
      <c r="AG232" s="147"/>
      <c r="AH232" s="147"/>
      <c r="AI232" s="147"/>
      <c r="AJ232" s="147"/>
      <c r="AK232" s="147"/>
      <c r="AL232" s="147"/>
      <c r="AM232" s="147"/>
      <c r="AN232" s="196">
        <f t="shared" si="32"/>
        <v>0</v>
      </c>
      <c r="AO232" s="196">
        <f t="shared" si="33"/>
        <v>0</v>
      </c>
      <c r="AP232" s="205"/>
      <c r="AQ232" s="115">
        <f>IF(AND($H232="",$I232="",$L232=""),Key!$G$9,Key!$G$8)</f>
        <v>0</v>
      </c>
      <c r="AR232" s="111">
        <f>$AN232*Key!$G$12</f>
        <v>0</v>
      </c>
      <c r="AS232" s="190"/>
      <c r="AT232" s="190"/>
      <c r="AU232" s="192">
        <f t="shared" si="34"/>
        <v>0</v>
      </c>
      <c r="AV232" s="175">
        <f t="shared" si="35"/>
        <v>0</v>
      </c>
      <c r="AW232" s="204">
        <f>AP232*Key!$G$5</f>
        <v>0</v>
      </c>
      <c r="AX232" s="150"/>
      <c r="AY232" s="176">
        <f t="shared" si="36"/>
        <v>0</v>
      </c>
    </row>
    <row r="233" spans="1:51" ht="15.75" thickBot="1">
      <c r="A233" s="22">
        <v>209</v>
      </c>
      <c r="B233" s="84">
        <f t="shared" si="31"/>
        <v>0</v>
      </c>
      <c r="C233" s="213"/>
      <c r="D233" s="214"/>
      <c r="E233" s="214"/>
      <c r="F233" s="214"/>
      <c r="G233" s="215"/>
      <c r="H233" s="149"/>
      <c r="I233" s="142"/>
      <c r="J233" s="212" t="str">
        <f t="shared" si="37"/>
        <v xml:space="preserve"> </v>
      </c>
      <c r="K233" s="212"/>
      <c r="L233" s="149"/>
      <c r="M233" s="149"/>
      <c r="N233" s="150"/>
      <c r="O233" s="150"/>
      <c r="P233" s="150"/>
      <c r="Q233" s="150"/>
      <c r="R233" s="156" t="str">
        <f t="shared" si="39"/>
        <v>//</v>
      </c>
      <c r="S233" s="27" t="e">
        <f>DATEDIF($R233,Key!$G$2,"Y")</f>
        <v>#VALUE!</v>
      </c>
      <c r="T233" s="156" t="e">
        <f>VLOOKUP($S233,Key!$C$2:$D$125,2,FALSE)</f>
        <v>#VALUE!</v>
      </c>
      <c r="U233" s="290" t="str">
        <f t="shared" si="38"/>
        <v/>
      </c>
      <c r="V233" s="151" t="str">
        <f>IF(ISERROR($N233&amp;$T233)," ",$N233&amp;$T233)</f>
        <v xml:space="preserve"> </v>
      </c>
      <c r="W233" s="194" t="e">
        <f>IF(#REF!="Y",1,0)</f>
        <v>#REF!</v>
      </c>
      <c r="X233" s="147"/>
      <c r="Y233" s="147"/>
      <c r="Z233" s="147"/>
      <c r="AA233" s="147"/>
      <c r="AB233" s="147"/>
      <c r="AC233" s="147"/>
      <c r="AD233" s="148"/>
      <c r="AE233" s="148"/>
      <c r="AF233" s="148"/>
      <c r="AG233" s="147"/>
      <c r="AH233" s="147"/>
      <c r="AI233" s="147"/>
      <c r="AJ233" s="147"/>
      <c r="AK233" s="147"/>
      <c r="AL233" s="147"/>
      <c r="AM233" s="147"/>
      <c r="AN233" s="196">
        <f t="shared" si="32"/>
        <v>0</v>
      </c>
      <c r="AO233" s="196">
        <f t="shared" si="33"/>
        <v>0</v>
      </c>
      <c r="AP233" s="205"/>
      <c r="AQ233" s="115">
        <f>IF(AND($H233="",$I233="",$L233=""),Key!$G$9,Key!$G$8)</f>
        <v>0</v>
      </c>
      <c r="AR233" s="111">
        <f>$AN233*Key!$G$12</f>
        <v>0</v>
      </c>
      <c r="AS233" s="190"/>
      <c r="AT233" s="190"/>
      <c r="AU233" s="192">
        <f t="shared" si="34"/>
        <v>0</v>
      </c>
      <c r="AV233" s="175">
        <f t="shared" si="35"/>
        <v>0</v>
      </c>
      <c r="AW233" s="204">
        <f>AP233*Key!$G$5</f>
        <v>0</v>
      </c>
      <c r="AX233" s="150"/>
      <c r="AY233" s="176">
        <f t="shared" si="36"/>
        <v>0</v>
      </c>
    </row>
    <row r="234" spans="1:51" ht="15.75" thickBot="1">
      <c r="A234" s="22">
        <v>210</v>
      </c>
      <c r="B234" s="84">
        <f t="shared" si="31"/>
        <v>0</v>
      </c>
      <c r="C234" s="213"/>
      <c r="D234" s="214"/>
      <c r="E234" s="214"/>
      <c r="F234" s="214"/>
      <c r="G234" s="215"/>
      <c r="H234" s="149"/>
      <c r="I234" s="142"/>
      <c r="J234" s="212" t="str">
        <f t="shared" si="37"/>
        <v xml:space="preserve"> </v>
      </c>
      <c r="K234" s="212"/>
      <c r="L234" s="149"/>
      <c r="M234" s="149"/>
      <c r="N234" s="150"/>
      <c r="O234" s="150"/>
      <c r="P234" s="150"/>
      <c r="Q234" s="150"/>
      <c r="R234" s="156" t="str">
        <f t="shared" si="39"/>
        <v>//</v>
      </c>
      <c r="S234" s="27" t="e">
        <f>DATEDIF($R234,Key!$G$2,"Y")</f>
        <v>#VALUE!</v>
      </c>
      <c r="T234" s="156" t="e">
        <f>VLOOKUP($S234,Key!$C$2:$D$125,2,FALSE)</f>
        <v>#VALUE!</v>
      </c>
      <c r="U234" s="290" t="str">
        <f t="shared" si="38"/>
        <v/>
      </c>
      <c r="V234" s="151" t="str">
        <f>IF(ISERROR($N234&amp;$T234)," ",$N234&amp;$T234)</f>
        <v xml:space="preserve"> </v>
      </c>
      <c r="W234" s="194" t="e">
        <f>IF(#REF!="Y",1,0)</f>
        <v>#REF!</v>
      </c>
      <c r="X234" s="147"/>
      <c r="Y234" s="147"/>
      <c r="Z234" s="147"/>
      <c r="AA234" s="147"/>
      <c r="AB234" s="147"/>
      <c r="AC234" s="147"/>
      <c r="AD234" s="148"/>
      <c r="AE234" s="148"/>
      <c r="AF234" s="148"/>
      <c r="AG234" s="147"/>
      <c r="AH234" s="147"/>
      <c r="AI234" s="147"/>
      <c r="AJ234" s="147"/>
      <c r="AK234" s="147"/>
      <c r="AL234" s="147"/>
      <c r="AM234" s="147"/>
      <c r="AN234" s="196">
        <f t="shared" si="32"/>
        <v>0</v>
      </c>
      <c r="AO234" s="196">
        <f t="shared" si="33"/>
        <v>0</v>
      </c>
      <c r="AP234" s="205"/>
      <c r="AQ234" s="115">
        <f>IF(AND($H234="",$I234="",$L234=""),Key!$G$9,Key!$G$8)</f>
        <v>0</v>
      </c>
      <c r="AR234" s="111">
        <f>$AN234*Key!$G$12</f>
        <v>0</v>
      </c>
      <c r="AS234" s="190"/>
      <c r="AT234" s="190"/>
      <c r="AU234" s="192">
        <f t="shared" si="34"/>
        <v>0</v>
      </c>
      <c r="AV234" s="175">
        <f t="shared" si="35"/>
        <v>0</v>
      </c>
      <c r="AW234" s="204">
        <f>AP234*Key!$G$5</f>
        <v>0</v>
      </c>
      <c r="AX234" s="150"/>
      <c r="AY234" s="176">
        <f t="shared" si="36"/>
        <v>0</v>
      </c>
    </row>
    <row r="235" spans="1:51" ht="15.75" thickBot="1">
      <c r="A235" s="22">
        <v>211</v>
      </c>
      <c r="B235" s="84">
        <f t="shared" si="31"/>
        <v>0</v>
      </c>
      <c r="C235" s="213"/>
      <c r="D235" s="214"/>
      <c r="E235" s="214"/>
      <c r="F235" s="214"/>
      <c r="G235" s="215"/>
      <c r="H235" s="149"/>
      <c r="I235" s="142"/>
      <c r="J235" s="212" t="str">
        <f t="shared" si="37"/>
        <v xml:space="preserve"> </v>
      </c>
      <c r="K235" s="212"/>
      <c r="L235" s="149"/>
      <c r="M235" s="149"/>
      <c r="N235" s="150"/>
      <c r="O235" s="150"/>
      <c r="P235" s="150"/>
      <c r="Q235" s="150"/>
      <c r="R235" s="156" t="str">
        <f t="shared" si="39"/>
        <v>//</v>
      </c>
      <c r="S235" s="27" t="e">
        <f>DATEDIF($R235,Key!$G$2,"Y")</f>
        <v>#VALUE!</v>
      </c>
      <c r="T235" s="156" t="e">
        <f>VLOOKUP($S235,Key!$C$2:$D$125,2,FALSE)</f>
        <v>#VALUE!</v>
      </c>
      <c r="U235" s="290" t="str">
        <f t="shared" si="38"/>
        <v/>
      </c>
      <c r="V235" s="151" t="str">
        <f>IF(ISERROR($N235&amp;$T235)," ",$N235&amp;$T235)</f>
        <v xml:space="preserve"> </v>
      </c>
      <c r="W235" s="194" t="e">
        <f>IF(#REF!="Y",1,0)</f>
        <v>#REF!</v>
      </c>
      <c r="X235" s="147"/>
      <c r="Y235" s="147"/>
      <c r="Z235" s="147"/>
      <c r="AA235" s="147"/>
      <c r="AB235" s="147"/>
      <c r="AC235" s="147"/>
      <c r="AD235" s="148"/>
      <c r="AE235" s="148"/>
      <c r="AF235" s="148"/>
      <c r="AG235" s="147"/>
      <c r="AH235" s="147"/>
      <c r="AI235" s="147"/>
      <c r="AJ235" s="147"/>
      <c r="AK235" s="147"/>
      <c r="AL235" s="147"/>
      <c r="AM235" s="147"/>
      <c r="AN235" s="196">
        <f t="shared" si="32"/>
        <v>0</v>
      </c>
      <c r="AO235" s="196">
        <f t="shared" si="33"/>
        <v>0</v>
      </c>
      <c r="AP235" s="205"/>
      <c r="AQ235" s="115">
        <f>IF(AND($H235="",$I235="",$L235=""),Key!$G$9,Key!$G$8)</f>
        <v>0</v>
      </c>
      <c r="AR235" s="111">
        <f>$AN235*Key!$G$12</f>
        <v>0</v>
      </c>
      <c r="AS235" s="190"/>
      <c r="AT235" s="190"/>
      <c r="AU235" s="192">
        <f t="shared" si="34"/>
        <v>0</v>
      </c>
      <c r="AV235" s="175">
        <f t="shared" si="35"/>
        <v>0</v>
      </c>
      <c r="AW235" s="204">
        <f>AP235*Key!$G$5</f>
        <v>0</v>
      </c>
      <c r="AX235" s="150"/>
      <c r="AY235" s="176">
        <f t="shared" si="36"/>
        <v>0</v>
      </c>
    </row>
    <row r="236" spans="1:51" ht="15.75" thickBot="1">
      <c r="A236" s="22">
        <v>212</v>
      </c>
      <c r="B236" s="84">
        <f t="shared" si="31"/>
        <v>0</v>
      </c>
      <c r="C236" s="213"/>
      <c r="D236" s="214"/>
      <c r="E236" s="214"/>
      <c r="F236" s="214"/>
      <c r="G236" s="215"/>
      <c r="H236" s="149"/>
      <c r="I236" s="142"/>
      <c r="J236" s="212" t="str">
        <f t="shared" si="37"/>
        <v xml:space="preserve"> </v>
      </c>
      <c r="K236" s="212"/>
      <c r="L236" s="149"/>
      <c r="M236" s="149"/>
      <c r="N236" s="150"/>
      <c r="O236" s="150"/>
      <c r="P236" s="150"/>
      <c r="Q236" s="150"/>
      <c r="R236" s="156" t="str">
        <f t="shared" si="39"/>
        <v>//</v>
      </c>
      <c r="S236" s="27" t="e">
        <f>DATEDIF($R236,Key!$G$2,"Y")</f>
        <v>#VALUE!</v>
      </c>
      <c r="T236" s="156" t="e">
        <f>VLOOKUP($S236,Key!$C$2:$D$125,2,FALSE)</f>
        <v>#VALUE!</v>
      </c>
      <c r="U236" s="290" t="str">
        <f t="shared" si="38"/>
        <v/>
      </c>
      <c r="V236" s="151" t="str">
        <f>IF(ISERROR($N236&amp;$T236)," ",$N236&amp;$T236)</f>
        <v xml:space="preserve"> </v>
      </c>
      <c r="W236" s="194" t="e">
        <f>IF(#REF!="Y",1,0)</f>
        <v>#REF!</v>
      </c>
      <c r="X236" s="147"/>
      <c r="Y236" s="147"/>
      <c r="Z236" s="147"/>
      <c r="AA236" s="147"/>
      <c r="AB236" s="147"/>
      <c r="AC236" s="147"/>
      <c r="AD236" s="148"/>
      <c r="AE236" s="148"/>
      <c r="AF236" s="148"/>
      <c r="AG236" s="147"/>
      <c r="AH236" s="147"/>
      <c r="AI236" s="147"/>
      <c r="AJ236" s="147"/>
      <c r="AK236" s="147"/>
      <c r="AL236" s="147"/>
      <c r="AM236" s="147"/>
      <c r="AN236" s="196">
        <f t="shared" si="32"/>
        <v>0</v>
      </c>
      <c r="AO236" s="196">
        <f t="shared" si="33"/>
        <v>0</v>
      </c>
      <c r="AP236" s="205"/>
      <c r="AQ236" s="115">
        <f>IF(AND($H236="",$I236="",$L236=""),Key!$G$9,Key!$G$8)</f>
        <v>0</v>
      </c>
      <c r="AR236" s="111">
        <f>$AN236*Key!$G$12</f>
        <v>0</v>
      </c>
      <c r="AS236" s="190"/>
      <c r="AT236" s="190"/>
      <c r="AU236" s="192">
        <f t="shared" si="34"/>
        <v>0</v>
      </c>
      <c r="AV236" s="175">
        <f t="shared" si="35"/>
        <v>0</v>
      </c>
      <c r="AW236" s="204">
        <f>AP236*Key!$G$5</f>
        <v>0</v>
      </c>
      <c r="AX236" s="150"/>
      <c r="AY236" s="176">
        <f t="shared" si="36"/>
        <v>0</v>
      </c>
    </row>
    <row r="237" spans="1:51" ht="15.75" thickBot="1">
      <c r="A237" s="22">
        <v>213</v>
      </c>
      <c r="B237" s="84">
        <f t="shared" si="31"/>
        <v>0</v>
      </c>
      <c r="C237" s="213"/>
      <c r="D237" s="214"/>
      <c r="E237" s="214"/>
      <c r="F237" s="214"/>
      <c r="G237" s="215"/>
      <c r="H237" s="149"/>
      <c r="I237" s="142"/>
      <c r="J237" s="212" t="str">
        <f t="shared" si="37"/>
        <v xml:space="preserve"> </v>
      </c>
      <c r="K237" s="212"/>
      <c r="L237" s="149"/>
      <c r="M237" s="149"/>
      <c r="N237" s="150"/>
      <c r="O237" s="150"/>
      <c r="P237" s="150"/>
      <c r="Q237" s="150"/>
      <c r="R237" s="156" t="str">
        <f t="shared" si="39"/>
        <v>//</v>
      </c>
      <c r="S237" s="27" t="e">
        <f>DATEDIF($R237,Key!$G$2,"Y")</f>
        <v>#VALUE!</v>
      </c>
      <c r="T237" s="156" t="e">
        <f>VLOOKUP($S237,Key!$C$2:$D$125,2,FALSE)</f>
        <v>#VALUE!</v>
      </c>
      <c r="U237" s="290" t="str">
        <f t="shared" si="38"/>
        <v/>
      </c>
      <c r="V237" s="151" t="str">
        <f>IF(ISERROR($N237&amp;$T237)," ",$N237&amp;$T237)</f>
        <v xml:space="preserve"> </v>
      </c>
      <c r="W237" s="194" t="e">
        <f>IF(#REF!="Y",1,0)</f>
        <v>#REF!</v>
      </c>
      <c r="X237" s="147"/>
      <c r="Y237" s="147"/>
      <c r="Z237" s="147"/>
      <c r="AA237" s="147"/>
      <c r="AB237" s="147"/>
      <c r="AC237" s="147"/>
      <c r="AD237" s="148"/>
      <c r="AE237" s="148"/>
      <c r="AF237" s="148"/>
      <c r="AG237" s="147"/>
      <c r="AH237" s="147"/>
      <c r="AI237" s="147"/>
      <c r="AJ237" s="147"/>
      <c r="AK237" s="147"/>
      <c r="AL237" s="147"/>
      <c r="AM237" s="147"/>
      <c r="AN237" s="196">
        <f t="shared" si="32"/>
        <v>0</v>
      </c>
      <c r="AO237" s="196">
        <f t="shared" si="33"/>
        <v>0</v>
      </c>
      <c r="AP237" s="205"/>
      <c r="AQ237" s="115">
        <f>IF(AND($H237="",$I237="",$L237=""),Key!$G$9,Key!$G$8)</f>
        <v>0</v>
      </c>
      <c r="AR237" s="111">
        <f>$AN237*Key!$G$12</f>
        <v>0</v>
      </c>
      <c r="AS237" s="190"/>
      <c r="AT237" s="190"/>
      <c r="AU237" s="192">
        <f t="shared" si="34"/>
        <v>0</v>
      </c>
      <c r="AV237" s="175">
        <f t="shared" si="35"/>
        <v>0</v>
      </c>
      <c r="AW237" s="204">
        <f>AP237*Key!$G$5</f>
        <v>0</v>
      </c>
      <c r="AX237" s="150"/>
      <c r="AY237" s="176">
        <f t="shared" si="36"/>
        <v>0</v>
      </c>
    </row>
    <row r="238" spans="1:51" ht="15.75" thickBot="1">
      <c r="A238" s="22">
        <v>214</v>
      </c>
      <c r="B238" s="84">
        <f t="shared" si="31"/>
        <v>0</v>
      </c>
      <c r="C238" s="213"/>
      <c r="D238" s="214"/>
      <c r="E238" s="214"/>
      <c r="F238" s="214"/>
      <c r="G238" s="215"/>
      <c r="H238" s="149"/>
      <c r="I238" s="142"/>
      <c r="J238" s="212" t="str">
        <f t="shared" si="37"/>
        <v xml:space="preserve"> </v>
      </c>
      <c r="K238" s="212"/>
      <c r="L238" s="149"/>
      <c r="M238" s="149"/>
      <c r="N238" s="150"/>
      <c r="O238" s="150"/>
      <c r="P238" s="150"/>
      <c r="Q238" s="150"/>
      <c r="R238" s="156" t="str">
        <f t="shared" si="39"/>
        <v>//</v>
      </c>
      <c r="S238" s="27" t="e">
        <f>DATEDIF($R238,Key!$G$2,"Y")</f>
        <v>#VALUE!</v>
      </c>
      <c r="T238" s="156" t="e">
        <f>VLOOKUP($S238,Key!$C$2:$D$125,2,FALSE)</f>
        <v>#VALUE!</v>
      </c>
      <c r="U238" s="290" t="str">
        <f t="shared" si="38"/>
        <v/>
      </c>
      <c r="V238" s="151" t="str">
        <f>IF(ISERROR($N238&amp;$T238)," ",$N238&amp;$T238)</f>
        <v xml:space="preserve"> </v>
      </c>
      <c r="W238" s="194" t="e">
        <f>IF(#REF!="Y",1,0)</f>
        <v>#REF!</v>
      </c>
      <c r="X238" s="147"/>
      <c r="Y238" s="147"/>
      <c r="Z238" s="147"/>
      <c r="AA238" s="147"/>
      <c r="AB238" s="147"/>
      <c r="AC238" s="147"/>
      <c r="AD238" s="148"/>
      <c r="AE238" s="148"/>
      <c r="AF238" s="148"/>
      <c r="AG238" s="147"/>
      <c r="AH238" s="147"/>
      <c r="AI238" s="147"/>
      <c r="AJ238" s="147"/>
      <c r="AK238" s="147"/>
      <c r="AL238" s="147"/>
      <c r="AM238" s="147"/>
      <c r="AN238" s="196">
        <f t="shared" si="32"/>
        <v>0</v>
      </c>
      <c r="AO238" s="196">
        <f t="shared" si="33"/>
        <v>0</v>
      </c>
      <c r="AP238" s="205"/>
      <c r="AQ238" s="115">
        <f>IF(AND($H238="",$I238="",$L238=""),Key!$G$9,Key!$G$8)</f>
        <v>0</v>
      </c>
      <c r="AR238" s="111">
        <f>$AN238*Key!$G$12</f>
        <v>0</v>
      </c>
      <c r="AS238" s="190"/>
      <c r="AT238" s="190"/>
      <c r="AU238" s="192">
        <f t="shared" si="34"/>
        <v>0</v>
      </c>
      <c r="AV238" s="175">
        <f t="shared" si="35"/>
        <v>0</v>
      </c>
      <c r="AW238" s="204">
        <f>AP238*Key!$G$5</f>
        <v>0</v>
      </c>
      <c r="AX238" s="150"/>
      <c r="AY238" s="176">
        <f t="shared" si="36"/>
        <v>0</v>
      </c>
    </row>
    <row r="239" spans="1:51" ht="15.75" thickBot="1">
      <c r="A239" s="22">
        <v>215</v>
      </c>
      <c r="B239" s="84">
        <f t="shared" si="31"/>
        <v>0</v>
      </c>
      <c r="C239" s="213"/>
      <c r="D239" s="214"/>
      <c r="E239" s="214"/>
      <c r="F239" s="214"/>
      <c r="G239" s="215"/>
      <c r="H239" s="149"/>
      <c r="I239" s="142"/>
      <c r="J239" s="212" t="str">
        <f t="shared" si="37"/>
        <v xml:space="preserve"> </v>
      </c>
      <c r="K239" s="212"/>
      <c r="L239" s="149"/>
      <c r="M239" s="149"/>
      <c r="N239" s="150"/>
      <c r="O239" s="150"/>
      <c r="P239" s="150"/>
      <c r="Q239" s="150"/>
      <c r="R239" s="156" t="str">
        <f t="shared" si="39"/>
        <v>//</v>
      </c>
      <c r="S239" s="27" t="e">
        <f>DATEDIF($R239,Key!$G$2,"Y")</f>
        <v>#VALUE!</v>
      </c>
      <c r="T239" s="156" t="e">
        <f>VLOOKUP($S239,Key!$C$2:$D$125,2,FALSE)</f>
        <v>#VALUE!</v>
      </c>
      <c r="U239" s="290" t="str">
        <f t="shared" si="38"/>
        <v/>
      </c>
      <c r="V239" s="151" t="str">
        <f>IF(ISERROR($N239&amp;$T239)," ",$N239&amp;$T239)</f>
        <v xml:space="preserve"> </v>
      </c>
      <c r="W239" s="194" t="e">
        <f>IF(#REF!="Y",1,0)</f>
        <v>#REF!</v>
      </c>
      <c r="X239" s="147"/>
      <c r="Y239" s="147"/>
      <c r="Z239" s="147"/>
      <c r="AA239" s="147"/>
      <c r="AB239" s="147"/>
      <c r="AC239" s="147"/>
      <c r="AD239" s="148"/>
      <c r="AE239" s="148"/>
      <c r="AF239" s="148"/>
      <c r="AG239" s="147"/>
      <c r="AH239" s="147"/>
      <c r="AI239" s="147"/>
      <c r="AJ239" s="147"/>
      <c r="AK239" s="147"/>
      <c r="AL239" s="147"/>
      <c r="AM239" s="147"/>
      <c r="AN239" s="196">
        <f t="shared" si="32"/>
        <v>0</v>
      </c>
      <c r="AO239" s="196">
        <f t="shared" si="33"/>
        <v>0</v>
      </c>
      <c r="AP239" s="205"/>
      <c r="AQ239" s="115">
        <f>IF(AND($H239="",$I239="",$L239=""),Key!$G$9,Key!$G$8)</f>
        <v>0</v>
      </c>
      <c r="AR239" s="111">
        <f>$AN239*Key!$G$12</f>
        <v>0</v>
      </c>
      <c r="AS239" s="190"/>
      <c r="AT239" s="190"/>
      <c r="AU239" s="192">
        <f t="shared" si="34"/>
        <v>0</v>
      </c>
      <c r="AV239" s="175">
        <f t="shared" si="35"/>
        <v>0</v>
      </c>
      <c r="AW239" s="204">
        <f>AP239*Key!$G$5</f>
        <v>0</v>
      </c>
      <c r="AX239" s="150"/>
      <c r="AY239" s="176">
        <f t="shared" si="36"/>
        <v>0</v>
      </c>
    </row>
    <row r="240" spans="1:51" ht="15.75" thickBot="1">
      <c r="A240" s="22">
        <v>216</v>
      </c>
      <c r="B240" s="84">
        <f t="shared" si="31"/>
        <v>0</v>
      </c>
      <c r="C240" s="213"/>
      <c r="D240" s="214"/>
      <c r="E240" s="214"/>
      <c r="F240" s="214"/>
      <c r="G240" s="215"/>
      <c r="H240" s="149"/>
      <c r="I240" s="142"/>
      <c r="J240" s="212" t="str">
        <f t="shared" si="37"/>
        <v xml:space="preserve"> </v>
      </c>
      <c r="K240" s="212"/>
      <c r="L240" s="149"/>
      <c r="M240" s="149"/>
      <c r="N240" s="150"/>
      <c r="O240" s="150"/>
      <c r="P240" s="150"/>
      <c r="Q240" s="150"/>
      <c r="R240" s="156" t="str">
        <f t="shared" si="39"/>
        <v>//</v>
      </c>
      <c r="S240" s="27" t="e">
        <f>DATEDIF($R240,Key!$G$2,"Y")</f>
        <v>#VALUE!</v>
      </c>
      <c r="T240" s="156" t="e">
        <f>VLOOKUP($S240,Key!$C$2:$D$125,2,FALSE)</f>
        <v>#VALUE!</v>
      </c>
      <c r="U240" s="290" t="str">
        <f t="shared" si="38"/>
        <v/>
      </c>
      <c r="V240" s="151" t="str">
        <f>IF(ISERROR($N240&amp;$T240)," ",$N240&amp;$T240)</f>
        <v xml:space="preserve"> </v>
      </c>
      <c r="W240" s="194" t="e">
        <f>IF(#REF!="Y",1,0)</f>
        <v>#REF!</v>
      </c>
      <c r="X240" s="147"/>
      <c r="Y240" s="147"/>
      <c r="Z240" s="147"/>
      <c r="AA240" s="147"/>
      <c r="AB240" s="147"/>
      <c r="AC240" s="147"/>
      <c r="AD240" s="148"/>
      <c r="AE240" s="148"/>
      <c r="AF240" s="148"/>
      <c r="AG240" s="147"/>
      <c r="AH240" s="147"/>
      <c r="AI240" s="147"/>
      <c r="AJ240" s="147"/>
      <c r="AK240" s="147"/>
      <c r="AL240" s="147"/>
      <c r="AM240" s="147"/>
      <c r="AN240" s="196">
        <f t="shared" si="32"/>
        <v>0</v>
      </c>
      <c r="AO240" s="196">
        <f t="shared" si="33"/>
        <v>0</v>
      </c>
      <c r="AP240" s="205"/>
      <c r="AQ240" s="115">
        <f>IF(AND($H240="",$I240="",$L240=""),Key!$G$9,Key!$G$8)</f>
        <v>0</v>
      </c>
      <c r="AR240" s="111">
        <f>$AN240*Key!$G$12</f>
        <v>0</v>
      </c>
      <c r="AS240" s="190"/>
      <c r="AT240" s="190"/>
      <c r="AU240" s="192">
        <f t="shared" si="34"/>
        <v>0</v>
      </c>
      <c r="AV240" s="175">
        <f t="shared" si="35"/>
        <v>0</v>
      </c>
      <c r="AW240" s="204">
        <f>AP240*Key!$G$5</f>
        <v>0</v>
      </c>
      <c r="AX240" s="150"/>
      <c r="AY240" s="176">
        <f t="shared" si="36"/>
        <v>0</v>
      </c>
    </row>
    <row r="241" spans="1:51" ht="15.75" thickBot="1">
      <c r="A241" s="22">
        <v>217</v>
      </c>
      <c r="B241" s="84">
        <f t="shared" si="31"/>
        <v>0</v>
      </c>
      <c r="C241" s="213"/>
      <c r="D241" s="214"/>
      <c r="E241" s="214"/>
      <c r="F241" s="214"/>
      <c r="G241" s="215"/>
      <c r="H241" s="149"/>
      <c r="I241" s="142"/>
      <c r="J241" s="212" t="str">
        <f t="shared" si="37"/>
        <v xml:space="preserve"> </v>
      </c>
      <c r="K241" s="212"/>
      <c r="L241" s="149"/>
      <c r="M241" s="149"/>
      <c r="N241" s="150"/>
      <c r="O241" s="150"/>
      <c r="P241" s="150"/>
      <c r="Q241" s="150"/>
      <c r="R241" s="156" t="str">
        <f t="shared" si="39"/>
        <v>//</v>
      </c>
      <c r="S241" s="27" t="e">
        <f>DATEDIF($R241,Key!$G$2,"Y")</f>
        <v>#VALUE!</v>
      </c>
      <c r="T241" s="156" t="e">
        <f>VLOOKUP($S241,Key!$C$2:$D$125,2,FALSE)</f>
        <v>#VALUE!</v>
      </c>
      <c r="U241" s="290" t="str">
        <f t="shared" si="38"/>
        <v/>
      </c>
      <c r="V241" s="151" t="str">
        <f>IF(ISERROR($N241&amp;$T241)," ",$N241&amp;$T241)</f>
        <v xml:space="preserve"> </v>
      </c>
      <c r="W241" s="194" t="e">
        <f>IF(#REF!="Y",1,0)</f>
        <v>#REF!</v>
      </c>
      <c r="X241" s="147"/>
      <c r="Y241" s="147"/>
      <c r="Z241" s="147"/>
      <c r="AA241" s="147"/>
      <c r="AB241" s="147"/>
      <c r="AC241" s="147"/>
      <c r="AD241" s="148"/>
      <c r="AE241" s="148"/>
      <c r="AF241" s="148"/>
      <c r="AG241" s="147"/>
      <c r="AH241" s="147"/>
      <c r="AI241" s="147"/>
      <c r="AJ241" s="147"/>
      <c r="AK241" s="147"/>
      <c r="AL241" s="147"/>
      <c r="AM241" s="147"/>
      <c r="AN241" s="196">
        <f t="shared" si="32"/>
        <v>0</v>
      </c>
      <c r="AO241" s="196">
        <f t="shared" si="33"/>
        <v>0</v>
      </c>
      <c r="AP241" s="205"/>
      <c r="AQ241" s="115">
        <f>IF(AND($H241="",$I241="",$L241=""),Key!$G$9,Key!$G$8)</f>
        <v>0</v>
      </c>
      <c r="AR241" s="111">
        <f>$AN241*Key!$G$12</f>
        <v>0</v>
      </c>
      <c r="AS241" s="190"/>
      <c r="AT241" s="190"/>
      <c r="AU241" s="192">
        <f t="shared" si="34"/>
        <v>0</v>
      </c>
      <c r="AV241" s="175">
        <f t="shared" si="35"/>
        <v>0</v>
      </c>
      <c r="AW241" s="204">
        <f>AP241*Key!$G$5</f>
        <v>0</v>
      </c>
      <c r="AX241" s="150"/>
      <c r="AY241" s="176">
        <f t="shared" si="36"/>
        <v>0</v>
      </c>
    </row>
    <row r="242" spans="1:51" ht="15.75" thickBot="1">
      <c r="A242" s="22">
        <v>218</v>
      </c>
      <c r="B242" s="84">
        <f t="shared" si="31"/>
        <v>0</v>
      </c>
      <c r="C242" s="213"/>
      <c r="D242" s="214"/>
      <c r="E242" s="214"/>
      <c r="F242" s="214"/>
      <c r="G242" s="215"/>
      <c r="H242" s="149"/>
      <c r="I242" s="142"/>
      <c r="J242" s="212" t="str">
        <f t="shared" si="37"/>
        <v xml:space="preserve"> </v>
      </c>
      <c r="K242" s="212"/>
      <c r="L242" s="149"/>
      <c r="M242" s="149"/>
      <c r="N242" s="150"/>
      <c r="O242" s="150"/>
      <c r="P242" s="150"/>
      <c r="Q242" s="150"/>
      <c r="R242" s="156" t="str">
        <f t="shared" si="39"/>
        <v>//</v>
      </c>
      <c r="S242" s="27" t="e">
        <f>DATEDIF($R242,Key!$G$2,"Y")</f>
        <v>#VALUE!</v>
      </c>
      <c r="T242" s="156" t="e">
        <f>VLOOKUP($S242,Key!$C$2:$D$125,2,FALSE)</f>
        <v>#VALUE!</v>
      </c>
      <c r="U242" s="290" t="str">
        <f t="shared" si="38"/>
        <v/>
      </c>
      <c r="V242" s="151" t="str">
        <f>IF(ISERROR($N242&amp;$T242)," ",$N242&amp;$T242)</f>
        <v xml:space="preserve"> </v>
      </c>
      <c r="W242" s="194" t="e">
        <f>IF(#REF!="Y",1,0)</f>
        <v>#REF!</v>
      </c>
      <c r="X242" s="147"/>
      <c r="Y242" s="147"/>
      <c r="Z242" s="147"/>
      <c r="AA242" s="147"/>
      <c r="AB242" s="147"/>
      <c r="AC242" s="147"/>
      <c r="AD242" s="148"/>
      <c r="AE242" s="148"/>
      <c r="AF242" s="148"/>
      <c r="AG242" s="147"/>
      <c r="AH242" s="147"/>
      <c r="AI242" s="147"/>
      <c r="AJ242" s="147"/>
      <c r="AK242" s="147"/>
      <c r="AL242" s="147"/>
      <c r="AM242" s="147"/>
      <c r="AN242" s="196">
        <f t="shared" si="32"/>
        <v>0</v>
      </c>
      <c r="AO242" s="196">
        <f t="shared" si="33"/>
        <v>0</v>
      </c>
      <c r="AP242" s="205"/>
      <c r="AQ242" s="115">
        <f>IF(AND($H242="",$I242="",$L242=""),Key!$G$9,Key!$G$8)</f>
        <v>0</v>
      </c>
      <c r="AR242" s="111">
        <f>$AN242*Key!$G$12</f>
        <v>0</v>
      </c>
      <c r="AS242" s="190"/>
      <c r="AT242" s="190"/>
      <c r="AU242" s="192">
        <f t="shared" si="34"/>
        <v>0</v>
      </c>
      <c r="AV242" s="175">
        <f t="shared" si="35"/>
        <v>0</v>
      </c>
      <c r="AW242" s="204">
        <f>AP242*Key!$G$5</f>
        <v>0</v>
      </c>
      <c r="AX242" s="150"/>
      <c r="AY242" s="176">
        <f t="shared" si="36"/>
        <v>0</v>
      </c>
    </row>
    <row r="243" spans="1:51" ht="15.75" thickBot="1">
      <c r="A243" s="22">
        <v>219</v>
      </c>
      <c r="B243" s="84">
        <f t="shared" si="31"/>
        <v>0</v>
      </c>
      <c r="C243" s="213"/>
      <c r="D243" s="214"/>
      <c r="E243" s="214"/>
      <c r="F243" s="214"/>
      <c r="G243" s="215"/>
      <c r="H243" s="149"/>
      <c r="I243" s="142"/>
      <c r="J243" s="212" t="str">
        <f t="shared" si="37"/>
        <v xml:space="preserve"> </v>
      </c>
      <c r="K243" s="212"/>
      <c r="L243" s="149"/>
      <c r="M243" s="149"/>
      <c r="N243" s="150"/>
      <c r="O243" s="150"/>
      <c r="P243" s="150"/>
      <c r="Q243" s="150"/>
      <c r="R243" s="156" t="str">
        <f t="shared" si="39"/>
        <v>//</v>
      </c>
      <c r="S243" s="27" t="e">
        <f>DATEDIF($R243,Key!$G$2,"Y")</f>
        <v>#VALUE!</v>
      </c>
      <c r="T243" s="156" t="e">
        <f>VLOOKUP($S243,Key!$C$2:$D$125,2,FALSE)</f>
        <v>#VALUE!</v>
      </c>
      <c r="U243" s="290" t="str">
        <f t="shared" si="38"/>
        <v/>
      </c>
      <c r="V243" s="151" t="str">
        <f>IF(ISERROR($N243&amp;$T243)," ",$N243&amp;$T243)</f>
        <v xml:space="preserve"> </v>
      </c>
      <c r="W243" s="194" t="e">
        <f>IF(#REF!="Y",1,0)</f>
        <v>#REF!</v>
      </c>
      <c r="X243" s="147"/>
      <c r="Y243" s="147"/>
      <c r="Z243" s="147"/>
      <c r="AA243" s="147"/>
      <c r="AB243" s="147"/>
      <c r="AC243" s="147"/>
      <c r="AD243" s="148"/>
      <c r="AE243" s="148"/>
      <c r="AF243" s="148"/>
      <c r="AG243" s="147"/>
      <c r="AH243" s="147"/>
      <c r="AI243" s="147"/>
      <c r="AJ243" s="147"/>
      <c r="AK243" s="147"/>
      <c r="AL243" s="147"/>
      <c r="AM243" s="147"/>
      <c r="AN243" s="196">
        <f t="shared" si="32"/>
        <v>0</v>
      </c>
      <c r="AO243" s="196">
        <f t="shared" si="33"/>
        <v>0</v>
      </c>
      <c r="AP243" s="205"/>
      <c r="AQ243" s="115">
        <f>IF(AND($H243="",$I243="",$L243=""),Key!$G$9,Key!$G$8)</f>
        <v>0</v>
      </c>
      <c r="AR243" s="111">
        <f>$AN243*Key!$G$12</f>
        <v>0</v>
      </c>
      <c r="AS243" s="190"/>
      <c r="AT243" s="190"/>
      <c r="AU243" s="192">
        <f t="shared" si="34"/>
        <v>0</v>
      </c>
      <c r="AV243" s="175">
        <f t="shared" si="35"/>
        <v>0</v>
      </c>
      <c r="AW243" s="204">
        <f>AP243*Key!$G$5</f>
        <v>0</v>
      </c>
      <c r="AX243" s="150"/>
      <c r="AY243" s="176">
        <f t="shared" si="36"/>
        <v>0</v>
      </c>
    </row>
    <row r="244" spans="1:51" ht="15.75" thickBot="1">
      <c r="A244" s="22">
        <v>220</v>
      </c>
      <c r="B244" s="84">
        <f t="shared" si="31"/>
        <v>0</v>
      </c>
      <c r="C244" s="213"/>
      <c r="D244" s="214"/>
      <c r="E244" s="214"/>
      <c r="F244" s="214"/>
      <c r="G244" s="215"/>
      <c r="H244" s="149"/>
      <c r="I244" s="142"/>
      <c r="J244" s="212" t="str">
        <f t="shared" si="37"/>
        <v xml:space="preserve"> </v>
      </c>
      <c r="K244" s="212"/>
      <c r="L244" s="149"/>
      <c r="M244" s="149"/>
      <c r="N244" s="150"/>
      <c r="O244" s="150"/>
      <c r="P244" s="150"/>
      <c r="Q244" s="150"/>
      <c r="R244" s="156" t="str">
        <f t="shared" si="39"/>
        <v>//</v>
      </c>
      <c r="S244" s="27" t="e">
        <f>DATEDIF($R244,Key!$G$2,"Y")</f>
        <v>#VALUE!</v>
      </c>
      <c r="T244" s="156" t="e">
        <f>VLOOKUP($S244,Key!$C$2:$D$125,2,FALSE)</f>
        <v>#VALUE!</v>
      </c>
      <c r="U244" s="290" t="str">
        <f t="shared" si="38"/>
        <v/>
      </c>
      <c r="V244" s="151" t="str">
        <f>IF(ISERROR($N244&amp;$T244)," ",$N244&amp;$T244)</f>
        <v xml:space="preserve"> </v>
      </c>
      <c r="W244" s="194" t="e">
        <f>IF(#REF!="Y",1,0)</f>
        <v>#REF!</v>
      </c>
      <c r="X244" s="147"/>
      <c r="Y244" s="147"/>
      <c r="Z244" s="147"/>
      <c r="AA244" s="147"/>
      <c r="AB244" s="147"/>
      <c r="AC244" s="147"/>
      <c r="AD244" s="148"/>
      <c r="AE244" s="148"/>
      <c r="AF244" s="148"/>
      <c r="AG244" s="147"/>
      <c r="AH244" s="147"/>
      <c r="AI244" s="147"/>
      <c r="AJ244" s="147"/>
      <c r="AK244" s="147"/>
      <c r="AL244" s="147"/>
      <c r="AM244" s="147"/>
      <c r="AN244" s="196">
        <f t="shared" si="32"/>
        <v>0</v>
      </c>
      <c r="AO244" s="196">
        <f t="shared" si="33"/>
        <v>0</v>
      </c>
      <c r="AP244" s="205"/>
      <c r="AQ244" s="115">
        <f>IF(AND($H244="",$I244="",$L244=""),Key!$G$9,Key!$G$8)</f>
        <v>0</v>
      </c>
      <c r="AR244" s="111">
        <f>$AN244*Key!$G$12</f>
        <v>0</v>
      </c>
      <c r="AS244" s="190"/>
      <c r="AT244" s="190"/>
      <c r="AU244" s="192">
        <f t="shared" si="34"/>
        <v>0</v>
      </c>
      <c r="AV244" s="175">
        <f t="shared" si="35"/>
        <v>0</v>
      </c>
      <c r="AW244" s="204">
        <f>AP244*Key!$G$5</f>
        <v>0</v>
      </c>
      <c r="AX244" s="150"/>
      <c r="AY244" s="176">
        <f t="shared" si="36"/>
        <v>0</v>
      </c>
    </row>
    <row r="245" spans="1:51" ht="15.75" thickBot="1">
      <c r="A245" s="22">
        <v>221</v>
      </c>
      <c r="B245" s="84">
        <f t="shared" si="31"/>
        <v>0</v>
      </c>
      <c r="C245" s="213"/>
      <c r="D245" s="214"/>
      <c r="E245" s="214"/>
      <c r="F245" s="214"/>
      <c r="G245" s="215"/>
      <c r="H245" s="149"/>
      <c r="I245" s="142"/>
      <c r="J245" s="212" t="str">
        <f t="shared" si="37"/>
        <v xml:space="preserve"> </v>
      </c>
      <c r="K245" s="212"/>
      <c r="L245" s="149"/>
      <c r="M245" s="149"/>
      <c r="N245" s="150"/>
      <c r="O245" s="150"/>
      <c r="P245" s="150"/>
      <c r="Q245" s="150"/>
      <c r="R245" s="156" t="str">
        <f t="shared" si="39"/>
        <v>//</v>
      </c>
      <c r="S245" s="27" t="e">
        <f>DATEDIF($R245,Key!$G$2,"Y")</f>
        <v>#VALUE!</v>
      </c>
      <c r="T245" s="156" t="e">
        <f>VLOOKUP($S245,Key!$C$2:$D$125,2,FALSE)</f>
        <v>#VALUE!</v>
      </c>
      <c r="U245" s="290" t="str">
        <f t="shared" si="38"/>
        <v/>
      </c>
      <c r="V245" s="151" t="str">
        <f>IF(ISERROR($N245&amp;$T245)," ",$N245&amp;$T245)</f>
        <v xml:space="preserve"> </v>
      </c>
      <c r="W245" s="194" t="e">
        <f>IF(#REF!="Y",1,0)</f>
        <v>#REF!</v>
      </c>
      <c r="X245" s="147"/>
      <c r="Y245" s="147"/>
      <c r="Z245" s="147"/>
      <c r="AA245" s="147"/>
      <c r="AB245" s="147"/>
      <c r="AC245" s="147"/>
      <c r="AD245" s="148"/>
      <c r="AE245" s="148"/>
      <c r="AF245" s="148"/>
      <c r="AG245" s="147"/>
      <c r="AH245" s="147"/>
      <c r="AI245" s="147"/>
      <c r="AJ245" s="147"/>
      <c r="AK245" s="147"/>
      <c r="AL245" s="147"/>
      <c r="AM245" s="147"/>
      <c r="AN245" s="196">
        <f t="shared" si="32"/>
        <v>0</v>
      </c>
      <c r="AO245" s="196">
        <f t="shared" si="33"/>
        <v>0</v>
      </c>
      <c r="AP245" s="205"/>
      <c r="AQ245" s="115">
        <f>IF(AND($H245="",$I245="",$L245=""),Key!$G$9,Key!$G$8)</f>
        <v>0</v>
      </c>
      <c r="AR245" s="111">
        <f>$AN245*Key!$G$12</f>
        <v>0</v>
      </c>
      <c r="AS245" s="190"/>
      <c r="AT245" s="190"/>
      <c r="AU245" s="192">
        <f t="shared" si="34"/>
        <v>0</v>
      </c>
      <c r="AV245" s="175">
        <f t="shared" si="35"/>
        <v>0</v>
      </c>
      <c r="AW245" s="204">
        <f>AP245*Key!$G$5</f>
        <v>0</v>
      </c>
      <c r="AX245" s="150"/>
      <c r="AY245" s="176">
        <f t="shared" si="36"/>
        <v>0</v>
      </c>
    </row>
    <row r="246" spans="1:51" ht="15.75" thickBot="1">
      <c r="A246" s="22">
        <v>222</v>
      </c>
      <c r="B246" s="84">
        <f t="shared" si="31"/>
        <v>0</v>
      </c>
      <c r="C246" s="213"/>
      <c r="D246" s="214"/>
      <c r="E246" s="214"/>
      <c r="F246" s="214"/>
      <c r="G246" s="215"/>
      <c r="H246" s="149"/>
      <c r="I246" s="142"/>
      <c r="J246" s="212" t="str">
        <f t="shared" si="37"/>
        <v xml:space="preserve"> </v>
      </c>
      <c r="K246" s="212"/>
      <c r="L246" s="149"/>
      <c r="M246" s="149"/>
      <c r="N246" s="150"/>
      <c r="O246" s="150"/>
      <c r="P246" s="150"/>
      <c r="Q246" s="150"/>
      <c r="R246" s="156" t="str">
        <f t="shared" si="39"/>
        <v>//</v>
      </c>
      <c r="S246" s="27" t="e">
        <f>DATEDIF($R246,Key!$G$2,"Y")</f>
        <v>#VALUE!</v>
      </c>
      <c r="T246" s="156" t="e">
        <f>VLOOKUP($S246,Key!$C$2:$D$125,2,FALSE)</f>
        <v>#VALUE!</v>
      </c>
      <c r="U246" s="290" t="str">
        <f t="shared" si="38"/>
        <v/>
      </c>
      <c r="V246" s="151" t="str">
        <f>IF(ISERROR($N246&amp;$T246)," ",$N246&amp;$T246)</f>
        <v xml:space="preserve"> </v>
      </c>
      <c r="W246" s="194" t="e">
        <f>IF(#REF!="Y",1,0)</f>
        <v>#REF!</v>
      </c>
      <c r="X246" s="147"/>
      <c r="Y246" s="147"/>
      <c r="Z246" s="147"/>
      <c r="AA246" s="147"/>
      <c r="AB246" s="147"/>
      <c r="AC246" s="147"/>
      <c r="AD246" s="148"/>
      <c r="AE246" s="148"/>
      <c r="AF246" s="148"/>
      <c r="AG246" s="147"/>
      <c r="AH246" s="147"/>
      <c r="AI246" s="147"/>
      <c r="AJ246" s="147"/>
      <c r="AK246" s="147"/>
      <c r="AL246" s="147"/>
      <c r="AM246" s="147"/>
      <c r="AN246" s="196">
        <f t="shared" si="32"/>
        <v>0</v>
      </c>
      <c r="AO246" s="196">
        <f t="shared" si="33"/>
        <v>0</v>
      </c>
      <c r="AP246" s="205"/>
      <c r="AQ246" s="115">
        <f>IF(AND($H246="",$I246="",$L246=""),Key!$G$9,Key!$G$8)</f>
        <v>0</v>
      </c>
      <c r="AR246" s="111">
        <f>$AN246*Key!$G$12</f>
        <v>0</v>
      </c>
      <c r="AS246" s="190"/>
      <c r="AT246" s="190"/>
      <c r="AU246" s="192">
        <f t="shared" si="34"/>
        <v>0</v>
      </c>
      <c r="AV246" s="175">
        <f t="shared" si="35"/>
        <v>0</v>
      </c>
      <c r="AW246" s="204">
        <f>AP246*Key!$G$5</f>
        <v>0</v>
      </c>
      <c r="AX246" s="150"/>
      <c r="AY246" s="176">
        <f t="shared" si="36"/>
        <v>0</v>
      </c>
    </row>
    <row r="247" spans="1:51" ht="15.75" thickBot="1">
      <c r="A247" s="22">
        <v>223</v>
      </c>
      <c r="B247" s="84">
        <f t="shared" si="31"/>
        <v>0</v>
      </c>
      <c r="C247" s="213"/>
      <c r="D247" s="214"/>
      <c r="E247" s="214"/>
      <c r="F247" s="214"/>
      <c r="G247" s="215"/>
      <c r="H247" s="149"/>
      <c r="I247" s="142"/>
      <c r="J247" s="212" t="str">
        <f t="shared" si="37"/>
        <v xml:space="preserve"> </v>
      </c>
      <c r="K247" s="212"/>
      <c r="L247" s="149"/>
      <c r="M247" s="149"/>
      <c r="N247" s="150"/>
      <c r="O247" s="150"/>
      <c r="P247" s="150"/>
      <c r="Q247" s="150"/>
      <c r="R247" s="156" t="str">
        <f t="shared" si="39"/>
        <v>//</v>
      </c>
      <c r="S247" s="27" t="e">
        <f>DATEDIF($R247,Key!$G$2,"Y")</f>
        <v>#VALUE!</v>
      </c>
      <c r="T247" s="156" t="e">
        <f>VLOOKUP($S247,Key!$C$2:$D$125,2,FALSE)</f>
        <v>#VALUE!</v>
      </c>
      <c r="U247" s="290" t="str">
        <f t="shared" si="38"/>
        <v/>
      </c>
      <c r="V247" s="151" t="str">
        <f>IF(ISERROR($N247&amp;$T247)," ",$N247&amp;$T247)</f>
        <v xml:space="preserve"> </v>
      </c>
      <c r="W247" s="194" t="e">
        <f>IF(#REF!="Y",1,0)</f>
        <v>#REF!</v>
      </c>
      <c r="X247" s="147"/>
      <c r="Y247" s="147"/>
      <c r="Z247" s="147"/>
      <c r="AA247" s="147"/>
      <c r="AB247" s="147"/>
      <c r="AC247" s="147"/>
      <c r="AD247" s="148"/>
      <c r="AE247" s="148"/>
      <c r="AF247" s="148"/>
      <c r="AG247" s="147"/>
      <c r="AH247" s="147"/>
      <c r="AI247" s="147"/>
      <c r="AJ247" s="147"/>
      <c r="AK247" s="147"/>
      <c r="AL247" s="147"/>
      <c r="AM247" s="147"/>
      <c r="AN247" s="196">
        <f t="shared" si="32"/>
        <v>0</v>
      </c>
      <c r="AO247" s="196">
        <f t="shared" si="33"/>
        <v>0</v>
      </c>
      <c r="AP247" s="205"/>
      <c r="AQ247" s="115">
        <f>IF(AND($H247="",$I247="",$L247=""),Key!$G$9,Key!$G$8)</f>
        <v>0</v>
      </c>
      <c r="AR247" s="111">
        <f>$AN247*Key!$G$12</f>
        <v>0</v>
      </c>
      <c r="AS247" s="190"/>
      <c r="AT247" s="190"/>
      <c r="AU247" s="192">
        <f t="shared" si="34"/>
        <v>0</v>
      </c>
      <c r="AV247" s="175">
        <f t="shared" si="35"/>
        <v>0</v>
      </c>
      <c r="AW247" s="204">
        <f>AP247*Key!$G$5</f>
        <v>0</v>
      </c>
      <c r="AX247" s="150"/>
      <c r="AY247" s="176">
        <f t="shared" si="36"/>
        <v>0</v>
      </c>
    </row>
    <row r="248" spans="1:51" ht="15.75" thickBot="1">
      <c r="A248" s="22">
        <v>224</v>
      </c>
      <c r="B248" s="84">
        <f t="shared" si="31"/>
        <v>0</v>
      </c>
      <c r="C248" s="213"/>
      <c r="D248" s="214"/>
      <c r="E248" s="214"/>
      <c r="F248" s="214"/>
      <c r="G248" s="215"/>
      <c r="H248" s="149"/>
      <c r="I248" s="142"/>
      <c r="J248" s="212" t="str">
        <f t="shared" si="37"/>
        <v xml:space="preserve"> </v>
      </c>
      <c r="K248" s="212"/>
      <c r="L248" s="149"/>
      <c r="M248" s="149"/>
      <c r="N248" s="150"/>
      <c r="O248" s="150"/>
      <c r="P248" s="150"/>
      <c r="Q248" s="150"/>
      <c r="R248" s="156" t="str">
        <f t="shared" si="39"/>
        <v>//</v>
      </c>
      <c r="S248" s="27" t="e">
        <f>DATEDIF($R248,Key!$G$2,"Y")</f>
        <v>#VALUE!</v>
      </c>
      <c r="T248" s="156" t="e">
        <f>VLOOKUP($S248,Key!$C$2:$D$125,2,FALSE)</f>
        <v>#VALUE!</v>
      </c>
      <c r="U248" s="290" t="str">
        <f t="shared" si="38"/>
        <v/>
      </c>
      <c r="V248" s="151" t="str">
        <f>IF(ISERROR($N248&amp;$T248)," ",$N248&amp;$T248)</f>
        <v xml:space="preserve"> </v>
      </c>
      <c r="W248" s="194" t="e">
        <f>IF(#REF!="Y",1,0)</f>
        <v>#REF!</v>
      </c>
      <c r="X248" s="147"/>
      <c r="Y248" s="147"/>
      <c r="Z248" s="147"/>
      <c r="AA248" s="147"/>
      <c r="AB248" s="147"/>
      <c r="AC248" s="147"/>
      <c r="AD248" s="148"/>
      <c r="AE248" s="148"/>
      <c r="AF248" s="148"/>
      <c r="AG248" s="147"/>
      <c r="AH248" s="147"/>
      <c r="AI248" s="147"/>
      <c r="AJ248" s="147"/>
      <c r="AK248" s="147"/>
      <c r="AL248" s="147"/>
      <c r="AM248" s="147"/>
      <c r="AN248" s="196">
        <f t="shared" si="32"/>
        <v>0</v>
      </c>
      <c r="AO248" s="196">
        <f t="shared" si="33"/>
        <v>0</v>
      </c>
      <c r="AP248" s="205"/>
      <c r="AQ248" s="115">
        <f>IF(AND($H248="",$I248="",$L248=""),Key!$G$9,Key!$G$8)</f>
        <v>0</v>
      </c>
      <c r="AR248" s="111">
        <f>$AN248*Key!$G$12</f>
        <v>0</v>
      </c>
      <c r="AS248" s="190"/>
      <c r="AT248" s="190"/>
      <c r="AU248" s="192">
        <f t="shared" si="34"/>
        <v>0</v>
      </c>
      <c r="AV248" s="175">
        <f t="shared" si="35"/>
        <v>0</v>
      </c>
      <c r="AW248" s="204">
        <f>AP248*Key!$G$5</f>
        <v>0</v>
      </c>
      <c r="AX248" s="150"/>
      <c r="AY248" s="176">
        <f t="shared" si="36"/>
        <v>0</v>
      </c>
    </row>
    <row r="249" spans="1:51" ht="15.75" thickBot="1">
      <c r="A249" s="22">
        <v>225</v>
      </c>
      <c r="B249" s="84">
        <f t="shared" si="31"/>
        <v>0</v>
      </c>
      <c r="C249" s="213"/>
      <c r="D249" s="214"/>
      <c r="E249" s="214"/>
      <c r="F249" s="214"/>
      <c r="G249" s="215"/>
      <c r="H249" s="149"/>
      <c r="I249" s="142"/>
      <c r="J249" s="212" t="str">
        <f t="shared" si="37"/>
        <v xml:space="preserve"> </v>
      </c>
      <c r="K249" s="212"/>
      <c r="L249" s="149"/>
      <c r="M249" s="149"/>
      <c r="N249" s="150"/>
      <c r="O249" s="150"/>
      <c r="P249" s="150"/>
      <c r="Q249" s="150"/>
      <c r="R249" s="156" t="str">
        <f t="shared" si="39"/>
        <v>//</v>
      </c>
      <c r="S249" s="27" t="e">
        <f>DATEDIF($R249,Key!$G$2,"Y")</f>
        <v>#VALUE!</v>
      </c>
      <c r="T249" s="156" t="e">
        <f>VLOOKUP($S249,Key!$C$2:$D$125,2,FALSE)</f>
        <v>#VALUE!</v>
      </c>
      <c r="U249" s="290" t="str">
        <f t="shared" si="38"/>
        <v/>
      </c>
      <c r="V249" s="151" t="str">
        <f>IF(ISERROR($N249&amp;$T249)," ",$N249&amp;$T249)</f>
        <v xml:space="preserve"> </v>
      </c>
      <c r="W249" s="194" t="e">
        <f>IF(#REF!="Y",1,0)</f>
        <v>#REF!</v>
      </c>
      <c r="X249" s="147"/>
      <c r="Y249" s="147"/>
      <c r="Z249" s="147"/>
      <c r="AA249" s="147"/>
      <c r="AB249" s="147"/>
      <c r="AC249" s="147"/>
      <c r="AD249" s="148"/>
      <c r="AE249" s="148"/>
      <c r="AF249" s="148"/>
      <c r="AG249" s="147"/>
      <c r="AH249" s="147"/>
      <c r="AI249" s="147"/>
      <c r="AJ249" s="147"/>
      <c r="AK249" s="147"/>
      <c r="AL249" s="147"/>
      <c r="AM249" s="147"/>
      <c r="AN249" s="196">
        <f t="shared" si="32"/>
        <v>0</v>
      </c>
      <c r="AO249" s="196">
        <f t="shared" si="33"/>
        <v>0</v>
      </c>
      <c r="AP249" s="205"/>
      <c r="AQ249" s="115">
        <f>IF(AND($H249="",$I249="",$L249=""),Key!$G$9,Key!$G$8)</f>
        <v>0</v>
      </c>
      <c r="AR249" s="111">
        <f>$AN249*Key!$G$12</f>
        <v>0</v>
      </c>
      <c r="AS249" s="190"/>
      <c r="AT249" s="190"/>
      <c r="AU249" s="192">
        <f t="shared" si="34"/>
        <v>0</v>
      </c>
      <c r="AV249" s="175">
        <f t="shared" si="35"/>
        <v>0</v>
      </c>
      <c r="AW249" s="204">
        <f>AP249*Key!$G$5</f>
        <v>0</v>
      </c>
      <c r="AX249" s="150"/>
      <c r="AY249" s="176">
        <f t="shared" si="36"/>
        <v>0</v>
      </c>
    </row>
    <row r="250" spans="1:51" ht="15.75" thickBot="1">
      <c r="A250" s="22">
        <v>226</v>
      </c>
      <c r="B250" s="84">
        <f t="shared" si="31"/>
        <v>0</v>
      </c>
      <c r="C250" s="213"/>
      <c r="D250" s="214"/>
      <c r="E250" s="214"/>
      <c r="F250" s="214"/>
      <c r="G250" s="215"/>
      <c r="H250" s="149"/>
      <c r="I250" s="142"/>
      <c r="J250" s="212" t="str">
        <f t="shared" si="37"/>
        <v xml:space="preserve"> </v>
      </c>
      <c r="K250" s="212"/>
      <c r="L250" s="149"/>
      <c r="M250" s="149"/>
      <c r="N250" s="150"/>
      <c r="O250" s="150"/>
      <c r="P250" s="150"/>
      <c r="Q250" s="150"/>
      <c r="R250" s="156" t="str">
        <f t="shared" si="39"/>
        <v>//</v>
      </c>
      <c r="S250" s="27" t="e">
        <f>DATEDIF($R250,Key!$G$2,"Y")</f>
        <v>#VALUE!</v>
      </c>
      <c r="T250" s="156" t="e">
        <f>VLOOKUP($S250,Key!$C$2:$D$125,2,FALSE)</f>
        <v>#VALUE!</v>
      </c>
      <c r="U250" s="290" t="str">
        <f t="shared" si="38"/>
        <v/>
      </c>
      <c r="V250" s="151" t="str">
        <f>IF(ISERROR($N250&amp;$T250)," ",$N250&amp;$T250)</f>
        <v xml:space="preserve"> </v>
      </c>
      <c r="W250" s="194" t="e">
        <f>IF(#REF!="Y",1,0)</f>
        <v>#REF!</v>
      </c>
      <c r="X250" s="147"/>
      <c r="Y250" s="147"/>
      <c r="Z250" s="147"/>
      <c r="AA250" s="147"/>
      <c r="AB250" s="147"/>
      <c r="AC250" s="147"/>
      <c r="AD250" s="148"/>
      <c r="AE250" s="148"/>
      <c r="AF250" s="148"/>
      <c r="AG250" s="147"/>
      <c r="AH250" s="147"/>
      <c r="AI250" s="147"/>
      <c r="AJ250" s="147"/>
      <c r="AK250" s="147"/>
      <c r="AL250" s="147"/>
      <c r="AM250" s="147"/>
      <c r="AN250" s="196">
        <f t="shared" si="32"/>
        <v>0</v>
      </c>
      <c r="AO250" s="196">
        <f t="shared" si="33"/>
        <v>0</v>
      </c>
      <c r="AP250" s="205"/>
      <c r="AQ250" s="115">
        <f>IF(AND($H250="",$I250="",$L250=""),Key!$G$9,Key!$G$8)</f>
        <v>0</v>
      </c>
      <c r="AR250" s="111">
        <f>$AN250*Key!$G$12</f>
        <v>0</v>
      </c>
      <c r="AS250" s="190"/>
      <c r="AT250" s="190"/>
      <c r="AU250" s="192">
        <f t="shared" si="34"/>
        <v>0</v>
      </c>
      <c r="AV250" s="175">
        <f t="shared" si="35"/>
        <v>0</v>
      </c>
      <c r="AW250" s="204">
        <f>AP250*Key!$G$5</f>
        <v>0</v>
      </c>
      <c r="AX250" s="150"/>
      <c r="AY250" s="176">
        <f t="shared" si="36"/>
        <v>0</v>
      </c>
    </row>
    <row r="251" spans="1:51" ht="15.75" thickBot="1">
      <c r="A251" s="22">
        <v>227</v>
      </c>
      <c r="B251" s="84">
        <f t="shared" si="31"/>
        <v>0</v>
      </c>
      <c r="C251" s="213"/>
      <c r="D251" s="214"/>
      <c r="E251" s="214"/>
      <c r="F251" s="214"/>
      <c r="G251" s="215"/>
      <c r="H251" s="149"/>
      <c r="I251" s="142"/>
      <c r="J251" s="212" t="str">
        <f t="shared" si="37"/>
        <v xml:space="preserve"> </v>
      </c>
      <c r="K251" s="212"/>
      <c r="L251" s="149"/>
      <c r="M251" s="149"/>
      <c r="N251" s="150"/>
      <c r="O251" s="150"/>
      <c r="P251" s="150"/>
      <c r="Q251" s="150"/>
      <c r="R251" s="156" t="str">
        <f t="shared" si="39"/>
        <v>//</v>
      </c>
      <c r="S251" s="27" t="e">
        <f>DATEDIF($R251,Key!$G$2,"Y")</f>
        <v>#VALUE!</v>
      </c>
      <c r="T251" s="156" t="e">
        <f>VLOOKUP($S251,Key!$C$2:$D$125,2,FALSE)</f>
        <v>#VALUE!</v>
      </c>
      <c r="U251" s="290" t="str">
        <f t="shared" si="38"/>
        <v/>
      </c>
      <c r="V251" s="151" t="str">
        <f>IF(ISERROR($N251&amp;$T251)," ",$N251&amp;$T251)</f>
        <v xml:space="preserve"> </v>
      </c>
      <c r="W251" s="194" t="e">
        <f>IF(#REF!="Y",1,0)</f>
        <v>#REF!</v>
      </c>
      <c r="X251" s="147"/>
      <c r="Y251" s="147"/>
      <c r="Z251" s="147"/>
      <c r="AA251" s="147"/>
      <c r="AB251" s="147"/>
      <c r="AC251" s="147"/>
      <c r="AD251" s="148"/>
      <c r="AE251" s="148"/>
      <c r="AF251" s="148"/>
      <c r="AG251" s="147"/>
      <c r="AH251" s="147"/>
      <c r="AI251" s="147"/>
      <c r="AJ251" s="147"/>
      <c r="AK251" s="147"/>
      <c r="AL251" s="147"/>
      <c r="AM251" s="147"/>
      <c r="AN251" s="196">
        <f t="shared" si="32"/>
        <v>0</v>
      </c>
      <c r="AO251" s="196">
        <f t="shared" si="33"/>
        <v>0</v>
      </c>
      <c r="AP251" s="205"/>
      <c r="AQ251" s="115">
        <f>IF(AND($H251="",$I251="",$L251=""),Key!$G$9,Key!$G$8)</f>
        <v>0</v>
      </c>
      <c r="AR251" s="111">
        <f>$AN251*Key!$G$12</f>
        <v>0</v>
      </c>
      <c r="AS251" s="190"/>
      <c r="AT251" s="190"/>
      <c r="AU251" s="192">
        <f t="shared" si="34"/>
        <v>0</v>
      </c>
      <c r="AV251" s="175">
        <f t="shared" si="35"/>
        <v>0</v>
      </c>
      <c r="AW251" s="204">
        <f>AP251*Key!$G$5</f>
        <v>0</v>
      </c>
      <c r="AX251" s="150"/>
      <c r="AY251" s="176">
        <f t="shared" si="36"/>
        <v>0</v>
      </c>
    </row>
    <row r="252" spans="1:51" ht="15.75" thickBot="1">
      <c r="A252" s="22">
        <v>228</v>
      </c>
      <c r="B252" s="84">
        <f t="shared" si="31"/>
        <v>0</v>
      </c>
      <c r="C252" s="213"/>
      <c r="D252" s="214"/>
      <c r="E252" s="214"/>
      <c r="F252" s="214"/>
      <c r="G252" s="215"/>
      <c r="H252" s="149"/>
      <c r="I252" s="142"/>
      <c r="J252" s="212" t="str">
        <f t="shared" si="37"/>
        <v xml:space="preserve"> </v>
      </c>
      <c r="K252" s="212"/>
      <c r="L252" s="149"/>
      <c r="M252" s="149"/>
      <c r="N252" s="150"/>
      <c r="O252" s="150"/>
      <c r="P252" s="150"/>
      <c r="Q252" s="150"/>
      <c r="R252" s="156" t="str">
        <f t="shared" si="39"/>
        <v>//</v>
      </c>
      <c r="S252" s="27" t="e">
        <f>DATEDIF($R252,Key!$G$2,"Y")</f>
        <v>#VALUE!</v>
      </c>
      <c r="T252" s="156" t="e">
        <f>VLOOKUP($S252,Key!$C$2:$D$125,2,FALSE)</f>
        <v>#VALUE!</v>
      </c>
      <c r="U252" s="290" t="str">
        <f t="shared" si="38"/>
        <v/>
      </c>
      <c r="V252" s="151" t="str">
        <f>IF(ISERROR($N252&amp;$T252)," ",$N252&amp;$T252)</f>
        <v xml:space="preserve"> </v>
      </c>
      <c r="W252" s="194" t="e">
        <f>IF(#REF!="Y",1,0)</f>
        <v>#REF!</v>
      </c>
      <c r="X252" s="147"/>
      <c r="Y252" s="147"/>
      <c r="Z252" s="147"/>
      <c r="AA252" s="147"/>
      <c r="AB252" s="147"/>
      <c r="AC252" s="147"/>
      <c r="AD252" s="148"/>
      <c r="AE252" s="148"/>
      <c r="AF252" s="148"/>
      <c r="AG252" s="147"/>
      <c r="AH252" s="147"/>
      <c r="AI252" s="147"/>
      <c r="AJ252" s="147"/>
      <c r="AK252" s="147"/>
      <c r="AL252" s="147"/>
      <c r="AM252" s="147"/>
      <c r="AN252" s="196">
        <f t="shared" si="32"/>
        <v>0</v>
      </c>
      <c r="AO252" s="196">
        <f t="shared" si="33"/>
        <v>0</v>
      </c>
      <c r="AP252" s="205"/>
      <c r="AQ252" s="115">
        <f>IF(AND($H252="",$I252="",$L252=""),Key!$G$9,Key!$G$8)</f>
        <v>0</v>
      </c>
      <c r="AR252" s="111">
        <f>$AN252*Key!$G$12</f>
        <v>0</v>
      </c>
      <c r="AS252" s="190"/>
      <c r="AT252" s="190"/>
      <c r="AU252" s="192">
        <f t="shared" si="34"/>
        <v>0</v>
      </c>
      <c r="AV252" s="175">
        <f t="shared" si="35"/>
        <v>0</v>
      </c>
      <c r="AW252" s="204">
        <f>AP252*Key!$G$5</f>
        <v>0</v>
      </c>
      <c r="AX252" s="150"/>
      <c r="AY252" s="176">
        <f t="shared" si="36"/>
        <v>0</v>
      </c>
    </row>
    <row r="253" spans="1:51" ht="15.75" thickBot="1">
      <c r="A253" s="22">
        <v>229</v>
      </c>
      <c r="B253" s="84">
        <f t="shared" si="31"/>
        <v>0</v>
      </c>
      <c r="C253" s="213"/>
      <c r="D253" s="214"/>
      <c r="E253" s="214"/>
      <c r="F253" s="214"/>
      <c r="G253" s="215"/>
      <c r="H253" s="149"/>
      <c r="I253" s="142"/>
      <c r="J253" s="212" t="str">
        <f t="shared" si="37"/>
        <v xml:space="preserve"> </v>
      </c>
      <c r="K253" s="212"/>
      <c r="L253" s="149"/>
      <c r="M253" s="149"/>
      <c r="N253" s="150"/>
      <c r="O253" s="150"/>
      <c r="P253" s="150"/>
      <c r="Q253" s="150"/>
      <c r="R253" s="156" t="str">
        <f t="shared" si="39"/>
        <v>//</v>
      </c>
      <c r="S253" s="27" t="e">
        <f>DATEDIF($R253,Key!$G$2,"Y")</f>
        <v>#VALUE!</v>
      </c>
      <c r="T253" s="156" t="e">
        <f>VLOOKUP($S253,Key!$C$2:$D$125,2,FALSE)</f>
        <v>#VALUE!</v>
      </c>
      <c r="U253" s="290" t="str">
        <f t="shared" si="38"/>
        <v/>
      </c>
      <c r="V253" s="151" t="str">
        <f>IF(ISERROR($N253&amp;$T253)," ",$N253&amp;$T253)</f>
        <v xml:space="preserve"> </v>
      </c>
      <c r="W253" s="194" t="e">
        <f>IF(#REF!="Y",1,0)</f>
        <v>#REF!</v>
      </c>
      <c r="X253" s="147"/>
      <c r="Y253" s="147"/>
      <c r="Z253" s="147"/>
      <c r="AA253" s="147"/>
      <c r="AB253" s="147"/>
      <c r="AC253" s="147"/>
      <c r="AD253" s="148"/>
      <c r="AE253" s="148"/>
      <c r="AF253" s="148"/>
      <c r="AG253" s="147"/>
      <c r="AH253" s="147"/>
      <c r="AI253" s="147"/>
      <c r="AJ253" s="147"/>
      <c r="AK253" s="147"/>
      <c r="AL253" s="147"/>
      <c r="AM253" s="147"/>
      <c r="AN253" s="196">
        <f t="shared" si="32"/>
        <v>0</v>
      </c>
      <c r="AO253" s="196">
        <f t="shared" si="33"/>
        <v>0</v>
      </c>
      <c r="AP253" s="205"/>
      <c r="AQ253" s="115">
        <f>IF(AND($H253="",$I253="",$L253=""),Key!$G$9,Key!$G$8)</f>
        <v>0</v>
      </c>
      <c r="AR253" s="111">
        <f>$AN253*Key!$G$12</f>
        <v>0</v>
      </c>
      <c r="AS253" s="190"/>
      <c r="AT253" s="190"/>
      <c r="AU253" s="192">
        <f t="shared" si="34"/>
        <v>0</v>
      </c>
      <c r="AV253" s="175">
        <f t="shared" si="35"/>
        <v>0</v>
      </c>
      <c r="AW253" s="204">
        <f>AP253*Key!$G$5</f>
        <v>0</v>
      </c>
      <c r="AX253" s="150"/>
      <c r="AY253" s="176">
        <f t="shared" si="36"/>
        <v>0</v>
      </c>
    </row>
    <row r="254" spans="1:51" ht="15.75" thickBot="1">
      <c r="A254" s="22">
        <v>230</v>
      </c>
      <c r="B254" s="84">
        <f t="shared" si="31"/>
        <v>0</v>
      </c>
      <c r="C254" s="213"/>
      <c r="D254" s="214"/>
      <c r="E254" s="214"/>
      <c r="F254" s="214"/>
      <c r="G254" s="215"/>
      <c r="H254" s="149"/>
      <c r="I254" s="142"/>
      <c r="J254" s="212" t="str">
        <f t="shared" si="37"/>
        <v xml:space="preserve"> </v>
      </c>
      <c r="K254" s="212"/>
      <c r="L254" s="149"/>
      <c r="M254" s="149"/>
      <c r="N254" s="150"/>
      <c r="O254" s="150"/>
      <c r="P254" s="150"/>
      <c r="Q254" s="150"/>
      <c r="R254" s="156" t="str">
        <f t="shared" si="39"/>
        <v>//</v>
      </c>
      <c r="S254" s="27" t="e">
        <f>DATEDIF($R254,Key!$G$2,"Y")</f>
        <v>#VALUE!</v>
      </c>
      <c r="T254" s="156" t="e">
        <f>VLOOKUP($S254,Key!$C$2:$D$125,2,FALSE)</f>
        <v>#VALUE!</v>
      </c>
      <c r="U254" s="290" t="str">
        <f t="shared" si="38"/>
        <v/>
      </c>
      <c r="V254" s="151" t="str">
        <f>IF(ISERROR($N254&amp;$T254)," ",$N254&amp;$T254)</f>
        <v xml:space="preserve"> </v>
      </c>
      <c r="W254" s="194" t="e">
        <f>IF(#REF!="Y",1,0)</f>
        <v>#REF!</v>
      </c>
      <c r="X254" s="147"/>
      <c r="Y254" s="147"/>
      <c r="Z254" s="147"/>
      <c r="AA254" s="147"/>
      <c r="AB254" s="147"/>
      <c r="AC254" s="147"/>
      <c r="AD254" s="148"/>
      <c r="AE254" s="148"/>
      <c r="AF254" s="148"/>
      <c r="AG254" s="147"/>
      <c r="AH254" s="147"/>
      <c r="AI254" s="147"/>
      <c r="AJ254" s="147"/>
      <c r="AK254" s="147"/>
      <c r="AL254" s="147"/>
      <c r="AM254" s="147"/>
      <c r="AN254" s="196">
        <f t="shared" si="32"/>
        <v>0</v>
      </c>
      <c r="AO254" s="196">
        <f t="shared" si="33"/>
        <v>0</v>
      </c>
      <c r="AP254" s="205"/>
      <c r="AQ254" s="115">
        <f>IF(AND($H254="",$I254="",$L254=""),Key!$G$9,Key!$G$8)</f>
        <v>0</v>
      </c>
      <c r="AR254" s="111">
        <f>$AN254*Key!$G$12</f>
        <v>0</v>
      </c>
      <c r="AS254" s="190"/>
      <c r="AT254" s="190"/>
      <c r="AU254" s="192">
        <f t="shared" si="34"/>
        <v>0</v>
      </c>
      <c r="AV254" s="175">
        <f t="shared" si="35"/>
        <v>0</v>
      </c>
      <c r="AW254" s="204">
        <f>AP254*Key!$G$5</f>
        <v>0</v>
      </c>
      <c r="AX254" s="150"/>
      <c r="AY254" s="176">
        <f t="shared" si="36"/>
        <v>0</v>
      </c>
    </row>
    <row r="255" spans="1:51" ht="15.75" thickBot="1">
      <c r="A255" s="22">
        <v>231</v>
      </c>
      <c r="B255" s="84">
        <f t="shared" si="31"/>
        <v>0</v>
      </c>
      <c r="C255" s="213"/>
      <c r="D255" s="214"/>
      <c r="E255" s="214"/>
      <c r="F255" s="214"/>
      <c r="G255" s="215"/>
      <c r="H255" s="149"/>
      <c r="I255" s="142"/>
      <c r="J255" s="212" t="str">
        <f t="shared" si="37"/>
        <v xml:space="preserve"> </v>
      </c>
      <c r="K255" s="212"/>
      <c r="L255" s="149"/>
      <c r="M255" s="149"/>
      <c r="N255" s="150"/>
      <c r="O255" s="150"/>
      <c r="P255" s="150"/>
      <c r="Q255" s="150"/>
      <c r="R255" s="156" t="str">
        <f t="shared" si="39"/>
        <v>//</v>
      </c>
      <c r="S255" s="27" t="e">
        <f>DATEDIF($R255,Key!$G$2,"Y")</f>
        <v>#VALUE!</v>
      </c>
      <c r="T255" s="156" t="e">
        <f>VLOOKUP($S255,Key!$C$2:$D$125,2,FALSE)</f>
        <v>#VALUE!</v>
      </c>
      <c r="U255" s="290" t="str">
        <f t="shared" si="38"/>
        <v/>
      </c>
      <c r="V255" s="151" t="str">
        <f>IF(ISERROR($N255&amp;$T255)," ",$N255&amp;$T255)</f>
        <v xml:space="preserve"> </v>
      </c>
      <c r="W255" s="194" t="e">
        <f>IF(#REF!="Y",1,0)</f>
        <v>#REF!</v>
      </c>
      <c r="X255" s="147"/>
      <c r="Y255" s="147"/>
      <c r="Z255" s="147"/>
      <c r="AA255" s="147"/>
      <c r="AB255" s="147"/>
      <c r="AC255" s="147"/>
      <c r="AD255" s="148"/>
      <c r="AE255" s="148"/>
      <c r="AF255" s="148"/>
      <c r="AG255" s="147"/>
      <c r="AH255" s="147"/>
      <c r="AI255" s="147"/>
      <c r="AJ255" s="147"/>
      <c r="AK255" s="147"/>
      <c r="AL255" s="147"/>
      <c r="AM255" s="147"/>
      <c r="AN255" s="196">
        <f t="shared" si="32"/>
        <v>0</v>
      </c>
      <c r="AO255" s="196">
        <f t="shared" si="33"/>
        <v>0</v>
      </c>
      <c r="AP255" s="205"/>
      <c r="AQ255" s="115">
        <f>IF(AND($H255="",$I255="",$L255=""),Key!$G$9,Key!$G$8)</f>
        <v>0</v>
      </c>
      <c r="AR255" s="111">
        <f>$AN255*Key!$G$12</f>
        <v>0</v>
      </c>
      <c r="AS255" s="190"/>
      <c r="AT255" s="190"/>
      <c r="AU255" s="192">
        <f t="shared" si="34"/>
        <v>0</v>
      </c>
      <c r="AV255" s="175">
        <f t="shared" si="35"/>
        <v>0</v>
      </c>
      <c r="AW255" s="204">
        <f>AP255*Key!$G$5</f>
        <v>0</v>
      </c>
      <c r="AX255" s="150"/>
      <c r="AY255" s="176">
        <f t="shared" si="36"/>
        <v>0</v>
      </c>
    </row>
    <row r="256" spans="1:51" ht="15.75" thickBot="1">
      <c r="A256" s="22">
        <v>232</v>
      </c>
      <c r="B256" s="84">
        <f t="shared" si="31"/>
        <v>0</v>
      </c>
      <c r="C256" s="213"/>
      <c r="D256" s="214"/>
      <c r="E256" s="214"/>
      <c r="F256" s="214"/>
      <c r="G256" s="215"/>
      <c r="H256" s="149"/>
      <c r="I256" s="142"/>
      <c r="J256" s="212" t="str">
        <f t="shared" si="37"/>
        <v xml:space="preserve"> </v>
      </c>
      <c r="K256" s="212"/>
      <c r="L256" s="149"/>
      <c r="M256" s="149"/>
      <c r="N256" s="150"/>
      <c r="O256" s="150"/>
      <c r="P256" s="150"/>
      <c r="Q256" s="150"/>
      <c r="R256" s="156" t="str">
        <f t="shared" si="39"/>
        <v>//</v>
      </c>
      <c r="S256" s="27" t="e">
        <f>DATEDIF($R256,Key!$G$2,"Y")</f>
        <v>#VALUE!</v>
      </c>
      <c r="T256" s="156" t="e">
        <f>VLOOKUP($S256,Key!$C$2:$D$125,2,FALSE)</f>
        <v>#VALUE!</v>
      </c>
      <c r="U256" s="290" t="str">
        <f t="shared" si="38"/>
        <v/>
      </c>
      <c r="V256" s="151" t="str">
        <f>IF(ISERROR($N256&amp;$T256)," ",$N256&amp;$T256)</f>
        <v xml:space="preserve"> </v>
      </c>
      <c r="W256" s="194" t="e">
        <f>IF(#REF!="Y",1,0)</f>
        <v>#REF!</v>
      </c>
      <c r="X256" s="147"/>
      <c r="Y256" s="147"/>
      <c r="Z256" s="147"/>
      <c r="AA256" s="147"/>
      <c r="AB256" s="147"/>
      <c r="AC256" s="147"/>
      <c r="AD256" s="148"/>
      <c r="AE256" s="148"/>
      <c r="AF256" s="148"/>
      <c r="AG256" s="147"/>
      <c r="AH256" s="147"/>
      <c r="AI256" s="147"/>
      <c r="AJ256" s="147"/>
      <c r="AK256" s="147"/>
      <c r="AL256" s="147"/>
      <c r="AM256" s="147"/>
      <c r="AN256" s="196">
        <f t="shared" si="32"/>
        <v>0</v>
      </c>
      <c r="AO256" s="196">
        <f t="shared" si="33"/>
        <v>0</v>
      </c>
      <c r="AP256" s="205"/>
      <c r="AQ256" s="115">
        <f>IF(AND($H256="",$I256="",$L256=""),Key!$G$9,Key!$G$8)</f>
        <v>0</v>
      </c>
      <c r="AR256" s="111">
        <f>$AN256*Key!$G$12</f>
        <v>0</v>
      </c>
      <c r="AS256" s="190"/>
      <c r="AT256" s="190"/>
      <c r="AU256" s="192">
        <f t="shared" si="34"/>
        <v>0</v>
      </c>
      <c r="AV256" s="175">
        <f t="shared" si="35"/>
        <v>0</v>
      </c>
      <c r="AW256" s="204">
        <f>AP256*Key!$G$5</f>
        <v>0</v>
      </c>
      <c r="AX256" s="150"/>
      <c r="AY256" s="176">
        <f t="shared" si="36"/>
        <v>0</v>
      </c>
    </row>
    <row r="257" spans="1:51" ht="15.75" thickBot="1">
      <c r="A257" s="22">
        <v>233</v>
      </c>
      <c r="B257" s="84">
        <f t="shared" si="31"/>
        <v>0</v>
      </c>
      <c r="C257" s="213"/>
      <c r="D257" s="214"/>
      <c r="E257" s="214"/>
      <c r="F257" s="214"/>
      <c r="G257" s="215"/>
      <c r="H257" s="149"/>
      <c r="I257" s="142"/>
      <c r="J257" s="212" t="str">
        <f t="shared" si="37"/>
        <v xml:space="preserve"> </v>
      </c>
      <c r="K257" s="212"/>
      <c r="L257" s="149"/>
      <c r="M257" s="149"/>
      <c r="N257" s="150"/>
      <c r="O257" s="150"/>
      <c r="P257" s="150"/>
      <c r="Q257" s="150"/>
      <c r="R257" s="156" t="str">
        <f t="shared" si="39"/>
        <v>//</v>
      </c>
      <c r="S257" s="27" t="e">
        <f>DATEDIF($R257,Key!$G$2,"Y")</f>
        <v>#VALUE!</v>
      </c>
      <c r="T257" s="156" t="e">
        <f>VLOOKUP($S257,Key!$C$2:$D$125,2,FALSE)</f>
        <v>#VALUE!</v>
      </c>
      <c r="U257" s="290" t="str">
        <f t="shared" si="38"/>
        <v/>
      </c>
      <c r="V257" s="151" t="str">
        <f>IF(ISERROR($N257&amp;$T257)," ",$N257&amp;$T257)</f>
        <v xml:space="preserve"> </v>
      </c>
      <c r="W257" s="194" t="e">
        <f>IF(#REF!="Y",1,0)</f>
        <v>#REF!</v>
      </c>
      <c r="X257" s="147"/>
      <c r="Y257" s="147"/>
      <c r="Z257" s="147"/>
      <c r="AA257" s="147"/>
      <c r="AB257" s="147"/>
      <c r="AC257" s="147"/>
      <c r="AD257" s="148"/>
      <c r="AE257" s="148"/>
      <c r="AF257" s="148"/>
      <c r="AG257" s="147"/>
      <c r="AH257" s="147"/>
      <c r="AI257" s="147"/>
      <c r="AJ257" s="147"/>
      <c r="AK257" s="147"/>
      <c r="AL257" s="147"/>
      <c r="AM257" s="147"/>
      <c r="AN257" s="196">
        <f t="shared" si="32"/>
        <v>0</v>
      </c>
      <c r="AO257" s="196">
        <f t="shared" si="33"/>
        <v>0</v>
      </c>
      <c r="AP257" s="205"/>
      <c r="AQ257" s="115">
        <f>IF(AND($H257="",$I257="",$L257=""),Key!$G$9,Key!$G$8)</f>
        <v>0</v>
      </c>
      <c r="AR257" s="111">
        <f>$AN257*Key!$G$12</f>
        <v>0</v>
      </c>
      <c r="AS257" s="190"/>
      <c r="AT257" s="190"/>
      <c r="AU257" s="192">
        <f t="shared" si="34"/>
        <v>0</v>
      </c>
      <c r="AV257" s="175">
        <f t="shared" si="35"/>
        <v>0</v>
      </c>
      <c r="AW257" s="204">
        <f>AP257*Key!$G$5</f>
        <v>0</v>
      </c>
      <c r="AX257" s="150"/>
      <c r="AY257" s="176">
        <f t="shared" si="36"/>
        <v>0</v>
      </c>
    </row>
    <row r="258" spans="1:51" ht="15.75" thickBot="1">
      <c r="A258" s="22">
        <v>234</v>
      </c>
      <c r="B258" s="84">
        <f t="shared" si="31"/>
        <v>0</v>
      </c>
      <c r="C258" s="213"/>
      <c r="D258" s="214"/>
      <c r="E258" s="214"/>
      <c r="F258" s="214"/>
      <c r="G258" s="215"/>
      <c r="H258" s="149"/>
      <c r="I258" s="142"/>
      <c r="J258" s="212" t="str">
        <f t="shared" si="37"/>
        <v xml:space="preserve"> </v>
      </c>
      <c r="K258" s="212"/>
      <c r="L258" s="149"/>
      <c r="M258" s="149"/>
      <c r="N258" s="150"/>
      <c r="O258" s="150"/>
      <c r="P258" s="150"/>
      <c r="Q258" s="150"/>
      <c r="R258" s="156" t="str">
        <f t="shared" si="39"/>
        <v>//</v>
      </c>
      <c r="S258" s="27" t="e">
        <f>DATEDIF($R258,Key!$G$2,"Y")</f>
        <v>#VALUE!</v>
      </c>
      <c r="T258" s="156" t="e">
        <f>VLOOKUP($S258,Key!$C$2:$D$125,2,FALSE)</f>
        <v>#VALUE!</v>
      </c>
      <c r="U258" s="290" t="str">
        <f t="shared" si="38"/>
        <v/>
      </c>
      <c r="V258" s="151" t="str">
        <f>IF(ISERROR($N258&amp;$T258)," ",$N258&amp;$T258)</f>
        <v xml:space="preserve"> </v>
      </c>
      <c r="W258" s="194" t="e">
        <f>IF(#REF!="Y",1,0)</f>
        <v>#REF!</v>
      </c>
      <c r="X258" s="147"/>
      <c r="Y258" s="147"/>
      <c r="Z258" s="147"/>
      <c r="AA258" s="147"/>
      <c r="AB258" s="147"/>
      <c r="AC258" s="147"/>
      <c r="AD258" s="148"/>
      <c r="AE258" s="148"/>
      <c r="AF258" s="148"/>
      <c r="AG258" s="147"/>
      <c r="AH258" s="147"/>
      <c r="AI258" s="147"/>
      <c r="AJ258" s="147"/>
      <c r="AK258" s="147"/>
      <c r="AL258" s="147"/>
      <c r="AM258" s="147"/>
      <c r="AN258" s="196">
        <f t="shared" si="32"/>
        <v>0</v>
      </c>
      <c r="AO258" s="196">
        <f t="shared" si="33"/>
        <v>0</v>
      </c>
      <c r="AP258" s="205"/>
      <c r="AQ258" s="115">
        <f>IF(AND($H258="",$I258="",$L258=""),Key!$G$9,Key!$G$8)</f>
        <v>0</v>
      </c>
      <c r="AR258" s="111">
        <f>$AN258*Key!$G$12</f>
        <v>0</v>
      </c>
      <c r="AS258" s="190"/>
      <c r="AT258" s="190"/>
      <c r="AU258" s="192">
        <f t="shared" si="34"/>
        <v>0</v>
      </c>
      <c r="AV258" s="175">
        <f t="shared" si="35"/>
        <v>0</v>
      </c>
      <c r="AW258" s="204">
        <f>AP258*Key!$G$5</f>
        <v>0</v>
      </c>
      <c r="AX258" s="150"/>
      <c r="AY258" s="176">
        <f t="shared" si="36"/>
        <v>0</v>
      </c>
    </row>
    <row r="259" spans="1:51" ht="15.75" thickBot="1">
      <c r="A259" s="22">
        <v>235</v>
      </c>
      <c r="B259" s="84">
        <f t="shared" si="31"/>
        <v>0</v>
      </c>
      <c r="C259" s="213"/>
      <c r="D259" s="214"/>
      <c r="E259" s="214"/>
      <c r="F259" s="214"/>
      <c r="G259" s="215"/>
      <c r="H259" s="149"/>
      <c r="I259" s="142"/>
      <c r="J259" s="212" t="str">
        <f t="shared" si="37"/>
        <v xml:space="preserve"> </v>
      </c>
      <c r="K259" s="212"/>
      <c r="L259" s="149"/>
      <c r="M259" s="149"/>
      <c r="N259" s="150"/>
      <c r="O259" s="150"/>
      <c r="P259" s="150"/>
      <c r="Q259" s="150"/>
      <c r="R259" s="156" t="str">
        <f t="shared" si="39"/>
        <v>//</v>
      </c>
      <c r="S259" s="27" t="e">
        <f>DATEDIF($R259,Key!$G$2,"Y")</f>
        <v>#VALUE!</v>
      </c>
      <c r="T259" s="156" t="e">
        <f>VLOOKUP($S259,Key!$C$2:$D$125,2,FALSE)</f>
        <v>#VALUE!</v>
      </c>
      <c r="U259" s="290" t="str">
        <f t="shared" si="38"/>
        <v/>
      </c>
      <c r="V259" s="151" t="str">
        <f>IF(ISERROR($N259&amp;$T259)," ",$N259&amp;$T259)</f>
        <v xml:space="preserve"> </v>
      </c>
      <c r="W259" s="194" t="e">
        <f>IF(#REF!="Y",1,0)</f>
        <v>#REF!</v>
      </c>
      <c r="X259" s="147"/>
      <c r="Y259" s="147"/>
      <c r="Z259" s="147"/>
      <c r="AA259" s="147"/>
      <c r="AB259" s="147"/>
      <c r="AC259" s="147"/>
      <c r="AD259" s="148"/>
      <c r="AE259" s="148"/>
      <c r="AF259" s="148"/>
      <c r="AG259" s="147"/>
      <c r="AH259" s="147"/>
      <c r="AI259" s="147"/>
      <c r="AJ259" s="147"/>
      <c r="AK259" s="147"/>
      <c r="AL259" s="147"/>
      <c r="AM259" s="147"/>
      <c r="AN259" s="196">
        <f t="shared" si="32"/>
        <v>0</v>
      </c>
      <c r="AO259" s="196">
        <f t="shared" si="33"/>
        <v>0</v>
      </c>
      <c r="AP259" s="205"/>
      <c r="AQ259" s="115">
        <f>IF(AND($H259="",$I259="",$L259=""),Key!$G$9,Key!$G$8)</f>
        <v>0</v>
      </c>
      <c r="AR259" s="111">
        <f>$AN259*Key!$G$12</f>
        <v>0</v>
      </c>
      <c r="AS259" s="190"/>
      <c r="AT259" s="190"/>
      <c r="AU259" s="192">
        <f t="shared" si="34"/>
        <v>0</v>
      </c>
      <c r="AV259" s="175">
        <f t="shared" si="35"/>
        <v>0</v>
      </c>
      <c r="AW259" s="204">
        <f>AP259*Key!$G$5</f>
        <v>0</v>
      </c>
      <c r="AX259" s="150"/>
      <c r="AY259" s="176">
        <f t="shared" si="36"/>
        <v>0</v>
      </c>
    </row>
    <row r="260" spans="1:51" ht="15.75" thickBot="1">
      <c r="A260" s="22">
        <v>236</v>
      </c>
      <c r="B260" s="84">
        <f t="shared" si="31"/>
        <v>0</v>
      </c>
      <c r="C260" s="213"/>
      <c r="D260" s="214"/>
      <c r="E260" s="214"/>
      <c r="F260" s="214"/>
      <c r="G260" s="215"/>
      <c r="H260" s="149"/>
      <c r="I260" s="142"/>
      <c r="J260" s="212" t="str">
        <f t="shared" si="37"/>
        <v xml:space="preserve"> </v>
      </c>
      <c r="K260" s="212"/>
      <c r="L260" s="149"/>
      <c r="M260" s="149"/>
      <c r="N260" s="150"/>
      <c r="O260" s="150"/>
      <c r="P260" s="150"/>
      <c r="Q260" s="150"/>
      <c r="R260" s="156" t="str">
        <f t="shared" si="39"/>
        <v>//</v>
      </c>
      <c r="S260" s="27" t="e">
        <f>DATEDIF($R260,Key!$G$2,"Y")</f>
        <v>#VALUE!</v>
      </c>
      <c r="T260" s="156" t="e">
        <f>VLOOKUP($S260,Key!$C$2:$D$125,2,FALSE)</f>
        <v>#VALUE!</v>
      </c>
      <c r="U260" s="290" t="str">
        <f t="shared" si="38"/>
        <v/>
      </c>
      <c r="V260" s="151" t="str">
        <f>IF(ISERROR($N260&amp;$T260)," ",$N260&amp;$T260)</f>
        <v xml:space="preserve"> </v>
      </c>
      <c r="W260" s="194" t="e">
        <f>IF(#REF!="Y",1,0)</f>
        <v>#REF!</v>
      </c>
      <c r="X260" s="147"/>
      <c r="Y260" s="147"/>
      <c r="Z260" s="147"/>
      <c r="AA260" s="147"/>
      <c r="AB260" s="147"/>
      <c r="AC260" s="147"/>
      <c r="AD260" s="148"/>
      <c r="AE260" s="148"/>
      <c r="AF260" s="148"/>
      <c r="AG260" s="147"/>
      <c r="AH260" s="147"/>
      <c r="AI260" s="147"/>
      <c r="AJ260" s="147"/>
      <c r="AK260" s="147"/>
      <c r="AL260" s="147"/>
      <c r="AM260" s="147"/>
      <c r="AN260" s="196">
        <f t="shared" si="32"/>
        <v>0</v>
      </c>
      <c r="AO260" s="196">
        <f t="shared" si="33"/>
        <v>0</v>
      </c>
      <c r="AP260" s="205"/>
      <c r="AQ260" s="115">
        <f>IF(AND($H260="",$I260="",$L260=""),Key!$G$9,Key!$G$8)</f>
        <v>0</v>
      </c>
      <c r="AR260" s="111">
        <f>$AN260*Key!$G$12</f>
        <v>0</v>
      </c>
      <c r="AS260" s="190"/>
      <c r="AT260" s="190"/>
      <c r="AU260" s="192">
        <f t="shared" si="34"/>
        <v>0</v>
      </c>
      <c r="AV260" s="175">
        <f t="shared" si="35"/>
        <v>0</v>
      </c>
      <c r="AW260" s="204">
        <f>AP260*Key!$G$5</f>
        <v>0</v>
      </c>
      <c r="AX260" s="150"/>
      <c r="AY260" s="176">
        <f t="shared" si="36"/>
        <v>0</v>
      </c>
    </row>
    <row r="261" spans="1:51" ht="15.75" thickBot="1">
      <c r="A261" s="22">
        <v>237</v>
      </c>
      <c r="B261" s="84">
        <f t="shared" si="31"/>
        <v>0</v>
      </c>
      <c r="C261" s="213"/>
      <c r="D261" s="214"/>
      <c r="E261" s="214"/>
      <c r="F261" s="214"/>
      <c r="G261" s="215"/>
      <c r="H261" s="149"/>
      <c r="I261" s="142"/>
      <c r="J261" s="212" t="str">
        <f t="shared" si="37"/>
        <v xml:space="preserve"> </v>
      </c>
      <c r="K261" s="212"/>
      <c r="L261" s="149"/>
      <c r="M261" s="149"/>
      <c r="N261" s="150"/>
      <c r="O261" s="150"/>
      <c r="P261" s="150"/>
      <c r="Q261" s="150"/>
      <c r="R261" s="156" t="str">
        <f t="shared" si="39"/>
        <v>//</v>
      </c>
      <c r="S261" s="27" t="e">
        <f>DATEDIF($R261,Key!$G$2,"Y")</f>
        <v>#VALUE!</v>
      </c>
      <c r="T261" s="156" t="e">
        <f>VLOOKUP($S261,Key!$C$2:$D$125,2,FALSE)</f>
        <v>#VALUE!</v>
      </c>
      <c r="U261" s="290" t="str">
        <f t="shared" si="38"/>
        <v/>
      </c>
      <c r="V261" s="151" t="str">
        <f>IF(ISERROR($N261&amp;$T261)," ",$N261&amp;$T261)</f>
        <v xml:space="preserve"> </v>
      </c>
      <c r="W261" s="194" t="e">
        <f>IF(#REF!="Y",1,0)</f>
        <v>#REF!</v>
      </c>
      <c r="X261" s="147"/>
      <c r="Y261" s="147"/>
      <c r="Z261" s="147"/>
      <c r="AA261" s="147"/>
      <c r="AB261" s="147"/>
      <c r="AC261" s="147"/>
      <c r="AD261" s="148"/>
      <c r="AE261" s="148"/>
      <c r="AF261" s="148"/>
      <c r="AG261" s="147"/>
      <c r="AH261" s="147"/>
      <c r="AI261" s="147"/>
      <c r="AJ261" s="147"/>
      <c r="AK261" s="147"/>
      <c r="AL261" s="147"/>
      <c r="AM261" s="147"/>
      <c r="AN261" s="196">
        <f t="shared" si="32"/>
        <v>0</v>
      </c>
      <c r="AO261" s="196">
        <f t="shared" si="33"/>
        <v>0</v>
      </c>
      <c r="AP261" s="205"/>
      <c r="AQ261" s="115">
        <f>IF(AND($H261="",$I261="",$L261=""),Key!$G$9,Key!$G$8)</f>
        <v>0</v>
      </c>
      <c r="AR261" s="111">
        <f>$AN261*Key!$G$12</f>
        <v>0</v>
      </c>
      <c r="AS261" s="190"/>
      <c r="AT261" s="190"/>
      <c r="AU261" s="192">
        <f t="shared" si="34"/>
        <v>0</v>
      </c>
      <c r="AV261" s="175">
        <f t="shared" si="35"/>
        <v>0</v>
      </c>
      <c r="AW261" s="204">
        <f>AP261*Key!$G$5</f>
        <v>0</v>
      </c>
      <c r="AX261" s="150"/>
      <c r="AY261" s="176">
        <f t="shared" si="36"/>
        <v>0</v>
      </c>
    </row>
    <row r="262" spans="1:51" ht="15.75" thickBot="1">
      <c r="A262" s="22">
        <v>238</v>
      </c>
      <c r="B262" s="84">
        <f t="shared" si="31"/>
        <v>0</v>
      </c>
      <c r="C262" s="213"/>
      <c r="D262" s="214"/>
      <c r="E262" s="214"/>
      <c r="F262" s="214"/>
      <c r="G262" s="215"/>
      <c r="H262" s="149"/>
      <c r="I262" s="142"/>
      <c r="J262" s="212" t="str">
        <f t="shared" si="37"/>
        <v xml:space="preserve"> </v>
      </c>
      <c r="K262" s="212"/>
      <c r="L262" s="149"/>
      <c r="M262" s="149"/>
      <c r="N262" s="150"/>
      <c r="O262" s="150"/>
      <c r="P262" s="150"/>
      <c r="Q262" s="150"/>
      <c r="R262" s="156" t="str">
        <f t="shared" si="39"/>
        <v>//</v>
      </c>
      <c r="S262" s="27" t="e">
        <f>DATEDIF($R262,Key!$G$2,"Y")</f>
        <v>#VALUE!</v>
      </c>
      <c r="T262" s="156" t="e">
        <f>VLOOKUP($S262,Key!$C$2:$D$125,2,FALSE)</f>
        <v>#VALUE!</v>
      </c>
      <c r="U262" s="290" t="str">
        <f t="shared" si="38"/>
        <v/>
      </c>
      <c r="V262" s="151" t="str">
        <f>IF(ISERROR($N262&amp;$T262)," ",$N262&amp;$T262)</f>
        <v xml:space="preserve"> </v>
      </c>
      <c r="W262" s="194" t="e">
        <f>IF(#REF!="Y",1,0)</f>
        <v>#REF!</v>
      </c>
      <c r="X262" s="147"/>
      <c r="Y262" s="147"/>
      <c r="Z262" s="147"/>
      <c r="AA262" s="147"/>
      <c r="AB262" s="147"/>
      <c r="AC262" s="147"/>
      <c r="AD262" s="148"/>
      <c r="AE262" s="148"/>
      <c r="AF262" s="148"/>
      <c r="AG262" s="147"/>
      <c r="AH262" s="147"/>
      <c r="AI262" s="147"/>
      <c r="AJ262" s="147"/>
      <c r="AK262" s="147"/>
      <c r="AL262" s="147"/>
      <c r="AM262" s="147"/>
      <c r="AN262" s="196">
        <f t="shared" si="32"/>
        <v>0</v>
      </c>
      <c r="AO262" s="196">
        <f t="shared" si="33"/>
        <v>0</v>
      </c>
      <c r="AP262" s="205"/>
      <c r="AQ262" s="115">
        <f>IF(AND($H262="",$I262="",$L262=""),Key!$G$9,Key!$G$8)</f>
        <v>0</v>
      </c>
      <c r="AR262" s="111">
        <f>$AN262*Key!$G$12</f>
        <v>0</v>
      </c>
      <c r="AS262" s="190"/>
      <c r="AT262" s="190"/>
      <c r="AU262" s="192">
        <f t="shared" si="34"/>
        <v>0</v>
      </c>
      <c r="AV262" s="175">
        <f t="shared" si="35"/>
        <v>0</v>
      </c>
      <c r="AW262" s="204">
        <f>AP262*Key!$G$5</f>
        <v>0</v>
      </c>
      <c r="AX262" s="150"/>
      <c r="AY262" s="176">
        <f t="shared" si="36"/>
        <v>0</v>
      </c>
    </row>
    <row r="263" spans="1:51" ht="15.75" thickBot="1">
      <c r="A263" s="22">
        <v>239</v>
      </c>
      <c r="B263" s="84">
        <f t="shared" si="31"/>
        <v>0</v>
      </c>
      <c r="C263" s="213"/>
      <c r="D263" s="214"/>
      <c r="E263" s="214"/>
      <c r="F263" s="214"/>
      <c r="G263" s="215"/>
      <c r="H263" s="149"/>
      <c r="I263" s="142"/>
      <c r="J263" s="212" t="str">
        <f t="shared" si="37"/>
        <v xml:space="preserve"> </v>
      </c>
      <c r="K263" s="212"/>
      <c r="L263" s="149"/>
      <c r="M263" s="149"/>
      <c r="N263" s="150"/>
      <c r="O263" s="150"/>
      <c r="P263" s="150"/>
      <c r="Q263" s="150"/>
      <c r="R263" s="156" t="str">
        <f t="shared" si="39"/>
        <v>//</v>
      </c>
      <c r="S263" s="27" t="e">
        <f>DATEDIF($R263,Key!$G$2,"Y")</f>
        <v>#VALUE!</v>
      </c>
      <c r="T263" s="156" t="e">
        <f>VLOOKUP($S263,Key!$C$2:$D$125,2,FALSE)</f>
        <v>#VALUE!</v>
      </c>
      <c r="U263" s="290" t="str">
        <f t="shared" si="38"/>
        <v/>
      </c>
      <c r="V263" s="151" t="str">
        <f>IF(ISERROR($N263&amp;$T263)," ",$N263&amp;$T263)</f>
        <v xml:space="preserve"> </v>
      </c>
      <c r="W263" s="194" t="e">
        <f>IF(#REF!="Y",1,0)</f>
        <v>#REF!</v>
      </c>
      <c r="X263" s="147"/>
      <c r="Y263" s="147"/>
      <c r="Z263" s="147"/>
      <c r="AA263" s="147"/>
      <c r="AB263" s="147"/>
      <c r="AC263" s="147"/>
      <c r="AD263" s="148"/>
      <c r="AE263" s="148"/>
      <c r="AF263" s="148"/>
      <c r="AG263" s="147"/>
      <c r="AH263" s="147"/>
      <c r="AI263" s="147"/>
      <c r="AJ263" s="147"/>
      <c r="AK263" s="147"/>
      <c r="AL263" s="147"/>
      <c r="AM263" s="147"/>
      <c r="AN263" s="196">
        <f t="shared" si="32"/>
        <v>0</v>
      </c>
      <c r="AO263" s="196">
        <f t="shared" si="33"/>
        <v>0</v>
      </c>
      <c r="AP263" s="205"/>
      <c r="AQ263" s="115">
        <f>IF(AND($H263="",$I263="",$L263=""),Key!$G$9,Key!$G$8)</f>
        <v>0</v>
      </c>
      <c r="AR263" s="111">
        <f>$AN263*Key!$G$12</f>
        <v>0</v>
      </c>
      <c r="AS263" s="190"/>
      <c r="AT263" s="190"/>
      <c r="AU263" s="192">
        <f t="shared" si="34"/>
        <v>0</v>
      </c>
      <c r="AV263" s="175">
        <f t="shared" si="35"/>
        <v>0</v>
      </c>
      <c r="AW263" s="204">
        <f>AP263*Key!$G$5</f>
        <v>0</v>
      </c>
      <c r="AX263" s="150"/>
      <c r="AY263" s="176">
        <f t="shared" si="36"/>
        <v>0</v>
      </c>
    </row>
    <row r="264" spans="1:51" ht="15.75" thickBot="1">
      <c r="A264" s="22">
        <v>240</v>
      </c>
      <c r="B264" s="84">
        <f t="shared" si="31"/>
        <v>0</v>
      </c>
      <c r="C264" s="213"/>
      <c r="D264" s="214"/>
      <c r="E264" s="214"/>
      <c r="F264" s="214"/>
      <c r="G264" s="215"/>
      <c r="H264" s="149"/>
      <c r="I264" s="142"/>
      <c r="J264" s="212" t="str">
        <f t="shared" si="37"/>
        <v xml:space="preserve"> </v>
      </c>
      <c r="K264" s="212"/>
      <c r="L264" s="149"/>
      <c r="M264" s="149"/>
      <c r="N264" s="150"/>
      <c r="O264" s="150"/>
      <c r="P264" s="150"/>
      <c r="Q264" s="150"/>
      <c r="R264" s="156" t="str">
        <f t="shared" si="39"/>
        <v>//</v>
      </c>
      <c r="S264" s="27" t="e">
        <f>DATEDIF($R264,Key!$G$2,"Y")</f>
        <v>#VALUE!</v>
      </c>
      <c r="T264" s="156" t="e">
        <f>VLOOKUP($S264,Key!$C$2:$D$125,2,FALSE)</f>
        <v>#VALUE!</v>
      </c>
      <c r="U264" s="290" t="str">
        <f t="shared" si="38"/>
        <v/>
      </c>
      <c r="V264" s="151" t="str">
        <f>IF(ISERROR($N264&amp;$T264)," ",$N264&amp;$T264)</f>
        <v xml:space="preserve"> </v>
      </c>
      <c r="W264" s="194" t="e">
        <f>IF(#REF!="Y",1,0)</f>
        <v>#REF!</v>
      </c>
      <c r="X264" s="147"/>
      <c r="Y264" s="147"/>
      <c r="Z264" s="147"/>
      <c r="AA264" s="147"/>
      <c r="AB264" s="147"/>
      <c r="AC264" s="147"/>
      <c r="AD264" s="148"/>
      <c r="AE264" s="148"/>
      <c r="AF264" s="148"/>
      <c r="AG264" s="147"/>
      <c r="AH264" s="147"/>
      <c r="AI264" s="147"/>
      <c r="AJ264" s="147"/>
      <c r="AK264" s="147"/>
      <c r="AL264" s="147"/>
      <c r="AM264" s="147"/>
      <c r="AN264" s="196">
        <f t="shared" si="32"/>
        <v>0</v>
      </c>
      <c r="AO264" s="196">
        <f t="shared" si="33"/>
        <v>0</v>
      </c>
      <c r="AP264" s="205"/>
      <c r="AQ264" s="115">
        <f>IF(AND($H264="",$I264="",$L264=""),Key!$G$9,Key!$G$8)</f>
        <v>0</v>
      </c>
      <c r="AR264" s="111">
        <f>$AN264*Key!$G$12</f>
        <v>0</v>
      </c>
      <c r="AS264" s="190"/>
      <c r="AT264" s="190"/>
      <c r="AU264" s="192">
        <f t="shared" si="34"/>
        <v>0</v>
      </c>
      <c r="AV264" s="175">
        <f t="shared" si="35"/>
        <v>0</v>
      </c>
      <c r="AW264" s="204">
        <f>AP264*Key!$G$5</f>
        <v>0</v>
      </c>
      <c r="AX264" s="150"/>
      <c r="AY264" s="176">
        <f t="shared" si="36"/>
        <v>0</v>
      </c>
    </row>
    <row r="265" spans="1:51" ht="15.75" thickBot="1">
      <c r="A265" s="22">
        <v>241</v>
      </c>
      <c r="B265" s="84">
        <f t="shared" si="31"/>
        <v>0</v>
      </c>
      <c r="C265" s="213"/>
      <c r="D265" s="214"/>
      <c r="E265" s="214"/>
      <c r="F265" s="214"/>
      <c r="G265" s="215"/>
      <c r="H265" s="149"/>
      <c r="I265" s="142"/>
      <c r="J265" s="212" t="str">
        <f t="shared" si="37"/>
        <v xml:space="preserve"> </v>
      </c>
      <c r="K265" s="212"/>
      <c r="L265" s="149"/>
      <c r="M265" s="149"/>
      <c r="N265" s="150"/>
      <c r="O265" s="150"/>
      <c r="P265" s="150"/>
      <c r="Q265" s="150"/>
      <c r="R265" s="156" t="str">
        <f t="shared" si="39"/>
        <v>//</v>
      </c>
      <c r="S265" s="27" t="e">
        <f>DATEDIF($R265,Key!$G$2,"Y")</f>
        <v>#VALUE!</v>
      </c>
      <c r="T265" s="156" t="e">
        <f>VLOOKUP($S265,Key!$C$2:$D$125,2,FALSE)</f>
        <v>#VALUE!</v>
      </c>
      <c r="U265" s="290" t="str">
        <f t="shared" si="38"/>
        <v/>
      </c>
      <c r="V265" s="151" t="str">
        <f>IF(ISERROR($N265&amp;$T265)," ",$N265&amp;$T265)</f>
        <v xml:space="preserve"> </v>
      </c>
      <c r="W265" s="194" t="e">
        <f>IF(#REF!="Y",1,0)</f>
        <v>#REF!</v>
      </c>
      <c r="X265" s="147"/>
      <c r="Y265" s="147"/>
      <c r="Z265" s="147"/>
      <c r="AA265" s="147"/>
      <c r="AB265" s="147"/>
      <c r="AC265" s="147"/>
      <c r="AD265" s="148"/>
      <c r="AE265" s="148"/>
      <c r="AF265" s="148"/>
      <c r="AG265" s="147"/>
      <c r="AH265" s="147"/>
      <c r="AI265" s="147"/>
      <c r="AJ265" s="147"/>
      <c r="AK265" s="147"/>
      <c r="AL265" s="147"/>
      <c r="AM265" s="147"/>
      <c r="AN265" s="196">
        <f t="shared" si="32"/>
        <v>0</v>
      </c>
      <c r="AO265" s="196">
        <f t="shared" si="33"/>
        <v>0</v>
      </c>
      <c r="AP265" s="205"/>
      <c r="AQ265" s="115">
        <f>IF(AND($H265="",$I265="",$L265=""),Key!$G$9,Key!$G$8)</f>
        <v>0</v>
      </c>
      <c r="AR265" s="111">
        <f>$AN265*Key!$G$12</f>
        <v>0</v>
      </c>
      <c r="AS265" s="190"/>
      <c r="AT265" s="190"/>
      <c r="AU265" s="192">
        <f t="shared" si="34"/>
        <v>0</v>
      </c>
      <c r="AV265" s="175">
        <f t="shared" si="35"/>
        <v>0</v>
      </c>
      <c r="AW265" s="204">
        <f>AP265*Key!$G$5</f>
        <v>0</v>
      </c>
      <c r="AX265" s="150"/>
      <c r="AY265" s="176">
        <f t="shared" si="36"/>
        <v>0</v>
      </c>
    </row>
    <row r="266" spans="1:51" ht="15.75" thickBot="1">
      <c r="A266" s="22">
        <v>242</v>
      </c>
      <c r="B266" s="84">
        <f t="shared" si="31"/>
        <v>0</v>
      </c>
      <c r="C266" s="213"/>
      <c r="D266" s="214"/>
      <c r="E266" s="214"/>
      <c r="F266" s="214"/>
      <c r="G266" s="215"/>
      <c r="H266" s="149"/>
      <c r="I266" s="142"/>
      <c r="J266" s="212" t="str">
        <f t="shared" si="37"/>
        <v xml:space="preserve"> </v>
      </c>
      <c r="K266" s="212"/>
      <c r="L266" s="149"/>
      <c r="M266" s="149"/>
      <c r="N266" s="150"/>
      <c r="O266" s="150"/>
      <c r="P266" s="150"/>
      <c r="Q266" s="150"/>
      <c r="R266" s="156" t="str">
        <f t="shared" si="39"/>
        <v>//</v>
      </c>
      <c r="S266" s="27" t="e">
        <f>DATEDIF($R266,Key!$G$2,"Y")</f>
        <v>#VALUE!</v>
      </c>
      <c r="T266" s="156" t="e">
        <f>VLOOKUP($S266,Key!$C$2:$D$125,2,FALSE)</f>
        <v>#VALUE!</v>
      </c>
      <c r="U266" s="290" t="str">
        <f t="shared" si="38"/>
        <v/>
      </c>
      <c r="V266" s="151" t="str">
        <f>IF(ISERROR($N266&amp;$T266)," ",$N266&amp;$T266)</f>
        <v xml:space="preserve"> </v>
      </c>
      <c r="W266" s="194" t="e">
        <f>IF(#REF!="Y",1,0)</f>
        <v>#REF!</v>
      </c>
      <c r="X266" s="147"/>
      <c r="Y266" s="147"/>
      <c r="Z266" s="147"/>
      <c r="AA266" s="147"/>
      <c r="AB266" s="147"/>
      <c r="AC266" s="147"/>
      <c r="AD266" s="148"/>
      <c r="AE266" s="148"/>
      <c r="AF266" s="148"/>
      <c r="AG266" s="147"/>
      <c r="AH266" s="147"/>
      <c r="AI266" s="147"/>
      <c r="AJ266" s="147"/>
      <c r="AK266" s="147"/>
      <c r="AL266" s="147"/>
      <c r="AM266" s="147"/>
      <c r="AN266" s="196">
        <f t="shared" si="32"/>
        <v>0</v>
      </c>
      <c r="AO266" s="196">
        <f t="shared" si="33"/>
        <v>0</v>
      </c>
      <c r="AP266" s="205"/>
      <c r="AQ266" s="115">
        <f>IF(AND($H266="",$I266="",$L266=""),Key!$G$9,Key!$G$8)</f>
        <v>0</v>
      </c>
      <c r="AR266" s="111">
        <f>$AN266*Key!$G$12</f>
        <v>0</v>
      </c>
      <c r="AS266" s="190"/>
      <c r="AT266" s="190"/>
      <c r="AU266" s="192">
        <f t="shared" si="34"/>
        <v>0</v>
      </c>
      <c r="AV266" s="175">
        <f t="shared" si="35"/>
        <v>0</v>
      </c>
      <c r="AW266" s="204">
        <f>AP266*Key!$G$5</f>
        <v>0</v>
      </c>
      <c r="AX266" s="150"/>
      <c r="AY266" s="176">
        <f t="shared" si="36"/>
        <v>0</v>
      </c>
    </row>
    <row r="267" spans="1:51" ht="15.75" thickBot="1">
      <c r="A267" s="22">
        <v>243</v>
      </c>
      <c r="B267" s="84">
        <f t="shared" si="31"/>
        <v>0</v>
      </c>
      <c r="C267" s="213"/>
      <c r="D267" s="214"/>
      <c r="E267" s="214"/>
      <c r="F267" s="214"/>
      <c r="G267" s="215"/>
      <c r="H267" s="149"/>
      <c r="I267" s="142"/>
      <c r="J267" s="212" t="str">
        <f t="shared" si="37"/>
        <v xml:space="preserve"> </v>
      </c>
      <c r="K267" s="212"/>
      <c r="L267" s="149"/>
      <c r="M267" s="149"/>
      <c r="N267" s="150"/>
      <c r="O267" s="150"/>
      <c r="P267" s="150"/>
      <c r="Q267" s="150"/>
      <c r="R267" s="156" t="str">
        <f t="shared" si="39"/>
        <v>//</v>
      </c>
      <c r="S267" s="27" t="e">
        <f>DATEDIF($R267,Key!$G$2,"Y")</f>
        <v>#VALUE!</v>
      </c>
      <c r="T267" s="156" t="e">
        <f>VLOOKUP($S267,Key!$C$2:$D$125,2,FALSE)</f>
        <v>#VALUE!</v>
      </c>
      <c r="U267" s="290" t="str">
        <f t="shared" si="38"/>
        <v/>
      </c>
      <c r="V267" s="151" t="str">
        <f>IF(ISERROR($N267&amp;$T267)," ",$N267&amp;$T267)</f>
        <v xml:space="preserve"> </v>
      </c>
      <c r="W267" s="194" t="e">
        <f>IF(#REF!="Y",1,0)</f>
        <v>#REF!</v>
      </c>
      <c r="X267" s="147"/>
      <c r="Y267" s="147"/>
      <c r="Z267" s="147"/>
      <c r="AA267" s="147"/>
      <c r="AB267" s="147"/>
      <c r="AC267" s="147"/>
      <c r="AD267" s="148"/>
      <c r="AE267" s="148"/>
      <c r="AF267" s="148"/>
      <c r="AG267" s="147"/>
      <c r="AH267" s="147"/>
      <c r="AI267" s="147"/>
      <c r="AJ267" s="147"/>
      <c r="AK267" s="147"/>
      <c r="AL267" s="147"/>
      <c r="AM267" s="147"/>
      <c r="AN267" s="196">
        <f t="shared" si="32"/>
        <v>0</v>
      </c>
      <c r="AO267" s="196">
        <f t="shared" si="33"/>
        <v>0</v>
      </c>
      <c r="AP267" s="205"/>
      <c r="AQ267" s="115">
        <f>IF(AND($H267="",$I267="",$L267=""),Key!$G$9,Key!$G$8)</f>
        <v>0</v>
      </c>
      <c r="AR267" s="111">
        <f>$AN267*Key!$G$12</f>
        <v>0</v>
      </c>
      <c r="AS267" s="190"/>
      <c r="AT267" s="190"/>
      <c r="AU267" s="192">
        <f t="shared" si="34"/>
        <v>0</v>
      </c>
      <c r="AV267" s="175">
        <f t="shared" si="35"/>
        <v>0</v>
      </c>
      <c r="AW267" s="204">
        <f>AP267*Key!$G$5</f>
        <v>0</v>
      </c>
      <c r="AX267" s="150"/>
      <c r="AY267" s="176">
        <f t="shared" si="36"/>
        <v>0</v>
      </c>
    </row>
    <row r="268" spans="1:51" ht="15.75" thickBot="1">
      <c r="A268" s="22">
        <v>244</v>
      </c>
      <c r="B268" s="84">
        <f t="shared" si="31"/>
        <v>0</v>
      </c>
      <c r="C268" s="213"/>
      <c r="D268" s="214"/>
      <c r="E268" s="214"/>
      <c r="F268" s="214"/>
      <c r="G268" s="215"/>
      <c r="H268" s="149"/>
      <c r="I268" s="142"/>
      <c r="J268" s="212" t="str">
        <f t="shared" si="37"/>
        <v xml:space="preserve"> </v>
      </c>
      <c r="K268" s="212"/>
      <c r="L268" s="149"/>
      <c r="M268" s="149"/>
      <c r="N268" s="150"/>
      <c r="O268" s="150"/>
      <c r="P268" s="150"/>
      <c r="Q268" s="150"/>
      <c r="R268" s="156" t="str">
        <f t="shared" si="39"/>
        <v>//</v>
      </c>
      <c r="S268" s="27" t="e">
        <f>DATEDIF($R268,Key!$G$2,"Y")</f>
        <v>#VALUE!</v>
      </c>
      <c r="T268" s="156" t="e">
        <f>VLOOKUP($S268,Key!$C$2:$D$125,2,FALSE)</f>
        <v>#VALUE!</v>
      </c>
      <c r="U268" s="290" t="str">
        <f t="shared" si="38"/>
        <v/>
      </c>
      <c r="V268" s="151" t="str">
        <f>IF(ISERROR($N268&amp;$T268)," ",$N268&amp;$T268)</f>
        <v xml:space="preserve"> </v>
      </c>
      <c r="W268" s="194" t="e">
        <f>IF(#REF!="Y",1,0)</f>
        <v>#REF!</v>
      </c>
      <c r="X268" s="147"/>
      <c r="Y268" s="147"/>
      <c r="Z268" s="147"/>
      <c r="AA268" s="147"/>
      <c r="AB268" s="147"/>
      <c r="AC268" s="147"/>
      <c r="AD268" s="148"/>
      <c r="AE268" s="148"/>
      <c r="AF268" s="148"/>
      <c r="AG268" s="147"/>
      <c r="AH268" s="147"/>
      <c r="AI268" s="147"/>
      <c r="AJ268" s="147"/>
      <c r="AK268" s="147"/>
      <c r="AL268" s="147"/>
      <c r="AM268" s="147"/>
      <c r="AN268" s="196">
        <f t="shared" si="32"/>
        <v>0</v>
      </c>
      <c r="AO268" s="196">
        <f t="shared" si="33"/>
        <v>0</v>
      </c>
      <c r="AP268" s="205"/>
      <c r="AQ268" s="115">
        <f>IF(AND($H268="",$I268="",$L268=""),Key!$G$9,Key!$G$8)</f>
        <v>0</v>
      </c>
      <c r="AR268" s="111">
        <f>$AN268*Key!$G$12</f>
        <v>0</v>
      </c>
      <c r="AS268" s="190"/>
      <c r="AT268" s="190"/>
      <c r="AU268" s="192">
        <f t="shared" si="34"/>
        <v>0</v>
      </c>
      <c r="AV268" s="175">
        <f t="shared" si="35"/>
        <v>0</v>
      </c>
      <c r="AW268" s="204">
        <f>AP268*Key!$G$5</f>
        <v>0</v>
      </c>
      <c r="AX268" s="150"/>
      <c r="AY268" s="176">
        <f t="shared" si="36"/>
        <v>0</v>
      </c>
    </row>
    <row r="269" spans="1:51" ht="15.75" thickBot="1">
      <c r="A269" s="22">
        <v>245</v>
      </c>
      <c r="B269" s="84">
        <f t="shared" si="31"/>
        <v>0</v>
      </c>
      <c r="C269" s="213"/>
      <c r="D269" s="214"/>
      <c r="E269" s="214"/>
      <c r="F269" s="214"/>
      <c r="G269" s="215"/>
      <c r="H269" s="149"/>
      <c r="I269" s="142"/>
      <c r="J269" s="212" t="str">
        <f t="shared" si="37"/>
        <v xml:space="preserve"> </v>
      </c>
      <c r="K269" s="212"/>
      <c r="L269" s="149"/>
      <c r="M269" s="149"/>
      <c r="N269" s="150"/>
      <c r="O269" s="150"/>
      <c r="P269" s="150"/>
      <c r="Q269" s="150"/>
      <c r="R269" s="156" t="str">
        <f t="shared" si="39"/>
        <v>//</v>
      </c>
      <c r="S269" s="27" t="e">
        <f>DATEDIF($R269,Key!$G$2,"Y")</f>
        <v>#VALUE!</v>
      </c>
      <c r="T269" s="156" t="e">
        <f>VLOOKUP($S269,Key!$C$2:$D$125,2,FALSE)</f>
        <v>#VALUE!</v>
      </c>
      <c r="U269" s="290" t="str">
        <f t="shared" si="38"/>
        <v/>
      </c>
      <c r="V269" s="151" t="str">
        <f>IF(ISERROR($N269&amp;$T269)," ",$N269&amp;$T269)</f>
        <v xml:space="preserve"> </v>
      </c>
      <c r="W269" s="194" t="e">
        <f>IF(#REF!="Y",1,0)</f>
        <v>#REF!</v>
      </c>
      <c r="X269" s="147"/>
      <c r="Y269" s="147"/>
      <c r="Z269" s="147"/>
      <c r="AA269" s="147"/>
      <c r="AB269" s="147"/>
      <c r="AC269" s="147"/>
      <c r="AD269" s="148"/>
      <c r="AE269" s="148"/>
      <c r="AF269" s="148"/>
      <c r="AG269" s="147"/>
      <c r="AH269" s="147"/>
      <c r="AI269" s="147"/>
      <c r="AJ269" s="147"/>
      <c r="AK269" s="147"/>
      <c r="AL269" s="147"/>
      <c r="AM269" s="147"/>
      <c r="AN269" s="196">
        <f t="shared" si="32"/>
        <v>0</v>
      </c>
      <c r="AO269" s="196">
        <f t="shared" si="33"/>
        <v>0</v>
      </c>
      <c r="AP269" s="205"/>
      <c r="AQ269" s="115">
        <f>IF(AND($H269="",$I269="",$L269=""),Key!$G$9,Key!$G$8)</f>
        <v>0</v>
      </c>
      <c r="AR269" s="111">
        <f>$AN269*Key!$G$12</f>
        <v>0</v>
      </c>
      <c r="AS269" s="190"/>
      <c r="AT269" s="190"/>
      <c r="AU269" s="192">
        <f t="shared" si="34"/>
        <v>0</v>
      </c>
      <c r="AV269" s="175">
        <f t="shared" si="35"/>
        <v>0</v>
      </c>
      <c r="AW269" s="204">
        <f>AP269*Key!$G$5</f>
        <v>0</v>
      </c>
      <c r="AX269" s="150"/>
      <c r="AY269" s="176">
        <f t="shared" si="36"/>
        <v>0</v>
      </c>
    </row>
    <row r="270" spans="1:51" ht="15.75" thickBot="1">
      <c r="A270" s="22">
        <v>246</v>
      </c>
      <c r="B270" s="84">
        <f t="shared" si="31"/>
        <v>0</v>
      </c>
      <c r="C270" s="213"/>
      <c r="D270" s="214"/>
      <c r="E270" s="214"/>
      <c r="F270" s="214"/>
      <c r="G270" s="215"/>
      <c r="H270" s="149"/>
      <c r="I270" s="142"/>
      <c r="J270" s="212" t="str">
        <f t="shared" si="37"/>
        <v xml:space="preserve"> </v>
      </c>
      <c r="K270" s="212"/>
      <c r="L270" s="149"/>
      <c r="M270" s="149"/>
      <c r="N270" s="150"/>
      <c r="O270" s="150"/>
      <c r="P270" s="150"/>
      <c r="Q270" s="150"/>
      <c r="R270" s="156" t="str">
        <f t="shared" si="39"/>
        <v>//</v>
      </c>
      <c r="S270" s="27" t="e">
        <f>DATEDIF($R270,Key!$G$2,"Y")</f>
        <v>#VALUE!</v>
      </c>
      <c r="T270" s="156" t="e">
        <f>VLOOKUP($S270,Key!$C$2:$D$125,2,FALSE)</f>
        <v>#VALUE!</v>
      </c>
      <c r="U270" s="290" t="str">
        <f t="shared" si="38"/>
        <v/>
      </c>
      <c r="V270" s="151" t="str">
        <f>IF(ISERROR($N270&amp;$T270)," ",$N270&amp;$T270)</f>
        <v xml:space="preserve"> </v>
      </c>
      <c r="W270" s="194" t="e">
        <f>IF(#REF!="Y",1,0)</f>
        <v>#REF!</v>
      </c>
      <c r="X270" s="147"/>
      <c r="Y270" s="147"/>
      <c r="Z270" s="147"/>
      <c r="AA270" s="147"/>
      <c r="AB270" s="147"/>
      <c r="AC270" s="147"/>
      <c r="AD270" s="148"/>
      <c r="AE270" s="148"/>
      <c r="AF270" s="148"/>
      <c r="AG270" s="147"/>
      <c r="AH270" s="147"/>
      <c r="AI270" s="147"/>
      <c r="AJ270" s="147"/>
      <c r="AK270" s="147"/>
      <c r="AL270" s="147"/>
      <c r="AM270" s="147"/>
      <c r="AN270" s="196">
        <f t="shared" si="32"/>
        <v>0</v>
      </c>
      <c r="AO270" s="196">
        <f t="shared" si="33"/>
        <v>0</v>
      </c>
      <c r="AP270" s="205"/>
      <c r="AQ270" s="115">
        <f>IF(AND($H270="",$I270="",$L270=""),Key!$G$9,Key!$G$8)</f>
        <v>0</v>
      </c>
      <c r="AR270" s="111">
        <f>$AN270*Key!$G$12</f>
        <v>0</v>
      </c>
      <c r="AS270" s="190"/>
      <c r="AT270" s="190"/>
      <c r="AU270" s="192">
        <f t="shared" si="34"/>
        <v>0</v>
      </c>
      <c r="AV270" s="175">
        <f t="shared" si="35"/>
        <v>0</v>
      </c>
      <c r="AW270" s="204">
        <f>AP270*Key!$G$5</f>
        <v>0</v>
      </c>
      <c r="AX270" s="150"/>
      <c r="AY270" s="176">
        <f t="shared" si="36"/>
        <v>0</v>
      </c>
    </row>
    <row r="271" spans="1:51" ht="15.75" thickBot="1">
      <c r="A271" s="22">
        <v>247</v>
      </c>
      <c r="B271" s="84">
        <f t="shared" si="31"/>
        <v>0</v>
      </c>
      <c r="C271" s="213"/>
      <c r="D271" s="214"/>
      <c r="E271" s="214"/>
      <c r="F271" s="214"/>
      <c r="G271" s="215"/>
      <c r="H271" s="149"/>
      <c r="I271" s="142"/>
      <c r="J271" s="212" t="str">
        <f t="shared" si="37"/>
        <v xml:space="preserve"> </v>
      </c>
      <c r="K271" s="212"/>
      <c r="L271" s="149"/>
      <c r="M271" s="149"/>
      <c r="N271" s="150"/>
      <c r="O271" s="150"/>
      <c r="P271" s="150"/>
      <c r="Q271" s="150"/>
      <c r="R271" s="156" t="str">
        <f t="shared" si="39"/>
        <v>//</v>
      </c>
      <c r="S271" s="27" t="e">
        <f>DATEDIF($R271,Key!$G$2,"Y")</f>
        <v>#VALUE!</v>
      </c>
      <c r="T271" s="156" t="e">
        <f>VLOOKUP($S271,Key!$C$2:$D$125,2,FALSE)</f>
        <v>#VALUE!</v>
      </c>
      <c r="U271" s="290" t="str">
        <f t="shared" si="38"/>
        <v/>
      </c>
      <c r="V271" s="151" t="str">
        <f>IF(ISERROR($N271&amp;$T271)," ",$N271&amp;$T271)</f>
        <v xml:space="preserve"> </v>
      </c>
      <c r="W271" s="194" t="e">
        <f>IF(#REF!="Y",1,0)</f>
        <v>#REF!</v>
      </c>
      <c r="X271" s="147"/>
      <c r="Y271" s="147"/>
      <c r="Z271" s="147"/>
      <c r="AA271" s="147"/>
      <c r="AB271" s="147"/>
      <c r="AC271" s="147"/>
      <c r="AD271" s="148"/>
      <c r="AE271" s="148"/>
      <c r="AF271" s="148"/>
      <c r="AG271" s="147"/>
      <c r="AH271" s="147"/>
      <c r="AI271" s="147"/>
      <c r="AJ271" s="147"/>
      <c r="AK271" s="147"/>
      <c r="AL271" s="147"/>
      <c r="AM271" s="147"/>
      <c r="AN271" s="196">
        <f t="shared" si="32"/>
        <v>0</v>
      </c>
      <c r="AO271" s="196">
        <f t="shared" si="33"/>
        <v>0</v>
      </c>
      <c r="AP271" s="205"/>
      <c r="AQ271" s="115">
        <f>IF(AND($H271="",$I271="",$L271=""),Key!$G$9,Key!$G$8)</f>
        <v>0</v>
      </c>
      <c r="AR271" s="111">
        <f>$AN271*Key!$G$12</f>
        <v>0</v>
      </c>
      <c r="AS271" s="190"/>
      <c r="AT271" s="190"/>
      <c r="AU271" s="192">
        <f t="shared" si="34"/>
        <v>0</v>
      </c>
      <c r="AV271" s="175">
        <f t="shared" si="35"/>
        <v>0</v>
      </c>
      <c r="AW271" s="204">
        <f>AP271*Key!$G$5</f>
        <v>0</v>
      </c>
      <c r="AX271" s="150"/>
      <c r="AY271" s="176">
        <f t="shared" si="36"/>
        <v>0</v>
      </c>
    </row>
    <row r="272" spans="1:51" ht="15.75" thickBot="1">
      <c r="A272" s="22">
        <v>248</v>
      </c>
      <c r="B272" s="84">
        <f t="shared" si="31"/>
        <v>0</v>
      </c>
      <c r="C272" s="213"/>
      <c r="D272" s="214"/>
      <c r="E272" s="214"/>
      <c r="F272" s="214"/>
      <c r="G272" s="215"/>
      <c r="H272" s="149"/>
      <c r="I272" s="142"/>
      <c r="J272" s="212" t="str">
        <f t="shared" si="37"/>
        <v xml:space="preserve"> </v>
      </c>
      <c r="K272" s="212"/>
      <c r="L272" s="149"/>
      <c r="M272" s="149"/>
      <c r="N272" s="150"/>
      <c r="O272" s="150"/>
      <c r="P272" s="150"/>
      <c r="Q272" s="150"/>
      <c r="R272" s="156" t="str">
        <f t="shared" si="39"/>
        <v>//</v>
      </c>
      <c r="S272" s="27" t="e">
        <f>DATEDIF($R272,Key!$G$2,"Y")</f>
        <v>#VALUE!</v>
      </c>
      <c r="T272" s="156" t="e">
        <f>VLOOKUP($S272,Key!$C$2:$D$125,2,FALSE)</f>
        <v>#VALUE!</v>
      </c>
      <c r="U272" s="290" t="str">
        <f t="shared" si="38"/>
        <v/>
      </c>
      <c r="V272" s="151" t="str">
        <f>IF(ISERROR($N272&amp;$T272)," ",$N272&amp;$T272)</f>
        <v xml:space="preserve"> </v>
      </c>
      <c r="W272" s="194" t="e">
        <f>IF(#REF!="Y",1,0)</f>
        <v>#REF!</v>
      </c>
      <c r="X272" s="147"/>
      <c r="Y272" s="147"/>
      <c r="Z272" s="147"/>
      <c r="AA272" s="147"/>
      <c r="AB272" s="147"/>
      <c r="AC272" s="147"/>
      <c r="AD272" s="148"/>
      <c r="AE272" s="148"/>
      <c r="AF272" s="148"/>
      <c r="AG272" s="147"/>
      <c r="AH272" s="147"/>
      <c r="AI272" s="147"/>
      <c r="AJ272" s="147"/>
      <c r="AK272" s="147"/>
      <c r="AL272" s="147"/>
      <c r="AM272" s="147"/>
      <c r="AN272" s="196">
        <f t="shared" si="32"/>
        <v>0</v>
      </c>
      <c r="AO272" s="196">
        <f t="shared" si="33"/>
        <v>0</v>
      </c>
      <c r="AP272" s="205"/>
      <c r="AQ272" s="115">
        <f>IF(AND($H272="",$I272="",$L272=""),Key!$G$9,Key!$G$8)</f>
        <v>0</v>
      </c>
      <c r="AR272" s="111">
        <f>$AN272*Key!$G$12</f>
        <v>0</v>
      </c>
      <c r="AS272" s="190"/>
      <c r="AT272" s="190"/>
      <c r="AU272" s="192">
        <f t="shared" si="34"/>
        <v>0</v>
      </c>
      <c r="AV272" s="175">
        <f t="shared" si="35"/>
        <v>0</v>
      </c>
      <c r="AW272" s="204">
        <f>AP272*Key!$G$5</f>
        <v>0</v>
      </c>
      <c r="AX272" s="150"/>
      <c r="AY272" s="176">
        <f t="shared" si="36"/>
        <v>0</v>
      </c>
    </row>
    <row r="273" spans="1:51" ht="15.75" thickBot="1">
      <c r="A273" s="22">
        <v>249</v>
      </c>
      <c r="B273" s="84">
        <f t="shared" si="31"/>
        <v>0</v>
      </c>
      <c r="C273" s="213"/>
      <c r="D273" s="214"/>
      <c r="E273" s="214"/>
      <c r="F273" s="214"/>
      <c r="G273" s="215"/>
      <c r="H273" s="149"/>
      <c r="I273" s="142"/>
      <c r="J273" s="212" t="str">
        <f t="shared" si="37"/>
        <v xml:space="preserve"> </v>
      </c>
      <c r="K273" s="212"/>
      <c r="L273" s="149"/>
      <c r="M273" s="149"/>
      <c r="N273" s="150"/>
      <c r="O273" s="150"/>
      <c r="P273" s="150"/>
      <c r="Q273" s="150"/>
      <c r="R273" s="156" t="str">
        <f t="shared" si="39"/>
        <v>//</v>
      </c>
      <c r="S273" s="27" t="e">
        <f>DATEDIF($R273,Key!$G$2,"Y")</f>
        <v>#VALUE!</v>
      </c>
      <c r="T273" s="156" t="e">
        <f>VLOOKUP($S273,Key!$C$2:$D$125,2,FALSE)</f>
        <v>#VALUE!</v>
      </c>
      <c r="U273" s="290" t="str">
        <f t="shared" si="38"/>
        <v/>
      </c>
      <c r="V273" s="151" t="str">
        <f>IF(ISERROR($N273&amp;$T273)," ",$N273&amp;$T273)</f>
        <v xml:space="preserve"> </v>
      </c>
      <c r="W273" s="194" t="e">
        <f>IF(#REF!="Y",1,0)</f>
        <v>#REF!</v>
      </c>
      <c r="X273" s="147"/>
      <c r="Y273" s="147"/>
      <c r="Z273" s="147"/>
      <c r="AA273" s="147"/>
      <c r="AB273" s="147"/>
      <c r="AC273" s="147"/>
      <c r="AD273" s="148"/>
      <c r="AE273" s="148"/>
      <c r="AF273" s="148"/>
      <c r="AG273" s="147"/>
      <c r="AH273" s="147"/>
      <c r="AI273" s="147"/>
      <c r="AJ273" s="147"/>
      <c r="AK273" s="147"/>
      <c r="AL273" s="147"/>
      <c r="AM273" s="147"/>
      <c r="AN273" s="196">
        <f t="shared" si="32"/>
        <v>0</v>
      </c>
      <c r="AO273" s="196">
        <f t="shared" si="33"/>
        <v>0</v>
      </c>
      <c r="AP273" s="205"/>
      <c r="AQ273" s="115">
        <f>IF(AND($H273="",$I273="",$L273=""),Key!$G$9,Key!$G$8)</f>
        <v>0</v>
      </c>
      <c r="AR273" s="111">
        <f>$AN273*Key!$G$12</f>
        <v>0</v>
      </c>
      <c r="AS273" s="190"/>
      <c r="AT273" s="190"/>
      <c r="AU273" s="192">
        <f t="shared" si="34"/>
        <v>0</v>
      </c>
      <c r="AV273" s="175">
        <f t="shared" si="35"/>
        <v>0</v>
      </c>
      <c r="AW273" s="204">
        <f>AP273*Key!$G$5</f>
        <v>0</v>
      </c>
      <c r="AX273" s="150"/>
      <c r="AY273" s="176">
        <f t="shared" si="36"/>
        <v>0</v>
      </c>
    </row>
    <row r="274" spans="1:51" ht="15.75" thickBot="1">
      <c r="A274" s="22">
        <v>250</v>
      </c>
      <c r="B274" s="84">
        <f t="shared" si="31"/>
        <v>0</v>
      </c>
      <c r="C274" s="213"/>
      <c r="D274" s="214"/>
      <c r="E274" s="214"/>
      <c r="F274" s="214"/>
      <c r="G274" s="215"/>
      <c r="H274" s="149"/>
      <c r="I274" s="142"/>
      <c r="J274" s="212" t="str">
        <f t="shared" si="37"/>
        <v xml:space="preserve"> </v>
      </c>
      <c r="K274" s="212"/>
      <c r="L274" s="149"/>
      <c r="M274" s="149"/>
      <c r="N274" s="150"/>
      <c r="O274" s="150"/>
      <c r="P274" s="150"/>
      <c r="Q274" s="150"/>
      <c r="R274" s="156" t="str">
        <f t="shared" si="39"/>
        <v>//</v>
      </c>
      <c r="S274" s="27" t="e">
        <f>DATEDIF($R274,Key!$G$2,"Y")</f>
        <v>#VALUE!</v>
      </c>
      <c r="T274" s="156" t="e">
        <f>VLOOKUP($S274,Key!$C$2:$D$125,2,FALSE)</f>
        <v>#VALUE!</v>
      </c>
      <c r="U274" s="290" t="str">
        <f t="shared" si="38"/>
        <v/>
      </c>
      <c r="V274" s="151" t="str">
        <f>IF(ISERROR($N274&amp;$T274)," ",$N274&amp;$T274)</f>
        <v xml:space="preserve"> </v>
      </c>
      <c r="W274" s="194" t="e">
        <f>IF(#REF!="Y",1,0)</f>
        <v>#REF!</v>
      </c>
      <c r="X274" s="147"/>
      <c r="Y274" s="147"/>
      <c r="Z274" s="147"/>
      <c r="AA274" s="147"/>
      <c r="AB274" s="147"/>
      <c r="AC274" s="147"/>
      <c r="AD274" s="148"/>
      <c r="AE274" s="148"/>
      <c r="AF274" s="148"/>
      <c r="AG274" s="147"/>
      <c r="AH274" s="147"/>
      <c r="AI274" s="147"/>
      <c r="AJ274" s="147"/>
      <c r="AK274" s="147"/>
      <c r="AL274" s="147"/>
      <c r="AM274" s="147"/>
      <c r="AN274" s="196">
        <f t="shared" si="32"/>
        <v>0</v>
      </c>
      <c r="AO274" s="196">
        <f t="shared" si="33"/>
        <v>0</v>
      </c>
      <c r="AP274" s="205"/>
      <c r="AQ274" s="115">
        <f>IF(AND($H274="",$I274="",$L274=""),Key!$G$9,Key!$G$8)</f>
        <v>0</v>
      </c>
      <c r="AR274" s="111">
        <f>$AN274*Key!$G$12</f>
        <v>0</v>
      </c>
      <c r="AS274" s="190"/>
      <c r="AT274" s="190"/>
      <c r="AU274" s="192">
        <f t="shared" si="34"/>
        <v>0</v>
      </c>
      <c r="AV274" s="175">
        <f t="shared" si="35"/>
        <v>0</v>
      </c>
      <c r="AW274" s="204">
        <f>AP274*Key!$G$5</f>
        <v>0</v>
      </c>
      <c r="AX274" s="150"/>
      <c r="AY274" s="176">
        <f t="shared" si="36"/>
        <v>0</v>
      </c>
    </row>
    <row r="275" spans="1:51" ht="15.75" thickBot="1">
      <c r="A275" s="22">
        <v>251</v>
      </c>
      <c r="B275" s="84">
        <f t="shared" si="31"/>
        <v>0</v>
      </c>
      <c r="C275" s="213"/>
      <c r="D275" s="214"/>
      <c r="E275" s="214"/>
      <c r="F275" s="214"/>
      <c r="G275" s="215"/>
      <c r="H275" s="149"/>
      <c r="I275" s="142"/>
      <c r="J275" s="212" t="str">
        <f t="shared" si="37"/>
        <v xml:space="preserve"> </v>
      </c>
      <c r="K275" s="212"/>
      <c r="L275" s="149"/>
      <c r="M275" s="149"/>
      <c r="N275" s="150"/>
      <c r="O275" s="150"/>
      <c r="P275" s="150"/>
      <c r="Q275" s="150"/>
      <c r="R275" s="156" t="str">
        <f t="shared" si="39"/>
        <v>//</v>
      </c>
      <c r="S275" s="27" t="e">
        <f>DATEDIF($R275,Key!$G$2,"Y")</f>
        <v>#VALUE!</v>
      </c>
      <c r="T275" s="156" t="e">
        <f>VLOOKUP($S275,Key!$C$2:$D$125,2,FALSE)</f>
        <v>#VALUE!</v>
      </c>
      <c r="U275" s="290" t="str">
        <f t="shared" si="38"/>
        <v/>
      </c>
      <c r="V275" s="151" t="str">
        <f>IF(ISERROR($N275&amp;$T275)," ",$N275&amp;$T275)</f>
        <v xml:space="preserve"> </v>
      </c>
      <c r="W275" s="194" t="e">
        <f>IF(#REF!="Y",1,0)</f>
        <v>#REF!</v>
      </c>
      <c r="X275" s="147"/>
      <c r="Y275" s="147"/>
      <c r="Z275" s="147"/>
      <c r="AA275" s="147"/>
      <c r="AB275" s="147"/>
      <c r="AC275" s="147"/>
      <c r="AD275" s="148"/>
      <c r="AE275" s="148"/>
      <c r="AF275" s="148"/>
      <c r="AG275" s="147"/>
      <c r="AH275" s="147"/>
      <c r="AI275" s="147"/>
      <c r="AJ275" s="147"/>
      <c r="AK275" s="147"/>
      <c r="AL275" s="147"/>
      <c r="AM275" s="147"/>
      <c r="AN275" s="196">
        <f t="shared" si="32"/>
        <v>0</v>
      </c>
      <c r="AO275" s="196">
        <f t="shared" si="33"/>
        <v>0</v>
      </c>
      <c r="AP275" s="205"/>
      <c r="AQ275" s="115">
        <f>IF(AND($H275="",$I275="",$L275=""),Key!$G$9,Key!$G$8)</f>
        <v>0</v>
      </c>
      <c r="AR275" s="111">
        <f>$AN275*Key!$G$12</f>
        <v>0</v>
      </c>
      <c r="AS275" s="190"/>
      <c r="AT275" s="190"/>
      <c r="AU275" s="192">
        <f t="shared" si="34"/>
        <v>0</v>
      </c>
      <c r="AV275" s="175">
        <f t="shared" si="35"/>
        <v>0</v>
      </c>
      <c r="AW275" s="204">
        <f>AP275*Key!$G$5</f>
        <v>0</v>
      </c>
      <c r="AX275" s="150"/>
      <c r="AY275" s="176">
        <f t="shared" si="36"/>
        <v>0</v>
      </c>
    </row>
    <row r="276" spans="1:51" ht="15.75" thickBot="1">
      <c r="A276" s="22">
        <v>252</v>
      </c>
      <c r="B276" s="84">
        <f t="shared" si="31"/>
        <v>0</v>
      </c>
      <c r="C276" s="213"/>
      <c r="D276" s="214"/>
      <c r="E276" s="214"/>
      <c r="F276" s="214"/>
      <c r="G276" s="215"/>
      <c r="H276" s="149"/>
      <c r="I276" s="142"/>
      <c r="J276" s="212" t="str">
        <f t="shared" si="37"/>
        <v xml:space="preserve"> </v>
      </c>
      <c r="K276" s="212"/>
      <c r="L276" s="149"/>
      <c r="M276" s="149"/>
      <c r="N276" s="150"/>
      <c r="O276" s="150"/>
      <c r="P276" s="150"/>
      <c r="Q276" s="150"/>
      <c r="R276" s="156" t="str">
        <f t="shared" si="39"/>
        <v>//</v>
      </c>
      <c r="S276" s="27" t="e">
        <f>DATEDIF($R276,Key!$G$2,"Y")</f>
        <v>#VALUE!</v>
      </c>
      <c r="T276" s="156" t="e">
        <f>VLOOKUP($S276,Key!$C$2:$D$125,2,FALSE)</f>
        <v>#VALUE!</v>
      </c>
      <c r="U276" s="290" t="str">
        <f t="shared" si="38"/>
        <v/>
      </c>
      <c r="V276" s="151" t="str">
        <f>IF(ISERROR($N276&amp;$T276)," ",$N276&amp;$T276)</f>
        <v xml:space="preserve"> </v>
      </c>
      <c r="W276" s="194" t="e">
        <f>IF(#REF!="Y",1,0)</f>
        <v>#REF!</v>
      </c>
      <c r="X276" s="147"/>
      <c r="Y276" s="147"/>
      <c r="Z276" s="147"/>
      <c r="AA276" s="147"/>
      <c r="AB276" s="147"/>
      <c r="AC276" s="147"/>
      <c r="AD276" s="148"/>
      <c r="AE276" s="148"/>
      <c r="AF276" s="148"/>
      <c r="AG276" s="147"/>
      <c r="AH276" s="147"/>
      <c r="AI276" s="147"/>
      <c r="AJ276" s="147"/>
      <c r="AK276" s="147"/>
      <c r="AL276" s="147"/>
      <c r="AM276" s="147"/>
      <c r="AN276" s="196">
        <f t="shared" si="32"/>
        <v>0</v>
      </c>
      <c r="AO276" s="196">
        <f t="shared" si="33"/>
        <v>0</v>
      </c>
      <c r="AP276" s="205"/>
      <c r="AQ276" s="115">
        <f>IF(AND($H276="",$I276="",$L276=""),Key!$G$9,Key!$G$8)</f>
        <v>0</v>
      </c>
      <c r="AR276" s="111">
        <f>$AN276*Key!$G$12</f>
        <v>0</v>
      </c>
      <c r="AS276" s="190"/>
      <c r="AT276" s="190"/>
      <c r="AU276" s="192">
        <f t="shared" si="34"/>
        <v>0</v>
      </c>
      <c r="AV276" s="175">
        <f t="shared" si="35"/>
        <v>0</v>
      </c>
      <c r="AW276" s="204">
        <f>AP276*Key!$G$5</f>
        <v>0</v>
      </c>
      <c r="AX276" s="150"/>
      <c r="AY276" s="176">
        <f t="shared" si="36"/>
        <v>0</v>
      </c>
    </row>
    <row r="277" spans="1:51" ht="15.75" thickBot="1">
      <c r="A277" s="22">
        <v>253</v>
      </c>
      <c r="B277" s="84">
        <f t="shared" si="31"/>
        <v>0</v>
      </c>
      <c r="C277" s="213"/>
      <c r="D277" s="214"/>
      <c r="E277" s="214"/>
      <c r="F277" s="214"/>
      <c r="G277" s="215"/>
      <c r="H277" s="149"/>
      <c r="I277" s="142"/>
      <c r="J277" s="212" t="str">
        <f t="shared" si="37"/>
        <v xml:space="preserve"> </v>
      </c>
      <c r="K277" s="212"/>
      <c r="L277" s="149"/>
      <c r="M277" s="149"/>
      <c r="N277" s="150"/>
      <c r="O277" s="150"/>
      <c r="P277" s="150"/>
      <c r="Q277" s="150"/>
      <c r="R277" s="156" t="str">
        <f t="shared" si="39"/>
        <v>//</v>
      </c>
      <c r="S277" s="27" t="e">
        <f>DATEDIF($R277,Key!$G$2,"Y")</f>
        <v>#VALUE!</v>
      </c>
      <c r="T277" s="156" t="e">
        <f>VLOOKUP($S277,Key!$C$2:$D$125,2,FALSE)</f>
        <v>#VALUE!</v>
      </c>
      <c r="U277" s="290" t="str">
        <f t="shared" si="38"/>
        <v/>
      </c>
      <c r="V277" s="151" t="str">
        <f>IF(ISERROR($N277&amp;$T277)," ",$N277&amp;$T277)</f>
        <v xml:space="preserve"> </v>
      </c>
      <c r="W277" s="194" t="e">
        <f>IF(#REF!="Y",1,0)</f>
        <v>#REF!</v>
      </c>
      <c r="X277" s="147"/>
      <c r="Y277" s="147"/>
      <c r="Z277" s="147"/>
      <c r="AA277" s="147"/>
      <c r="AB277" s="147"/>
      <c r="AC277" s="147"/>
      <c r="AD277" s="148"/>
      <c r="AE277" s="148"/>
      <c r="AF277" s="148"/>
      <c r="AG277" s="147"/>
      <c r="AH277" s="147"/>
      <c r="AI277" s="147"/>
      <c r="AJ277" s="147"/>
      <c r="AK277" s="147"/>
      <c r="AL277" s="147"/>
      <c r="AM277" s="147"/>
      <c r="AN277" s="196">
        <f t="shared" si="32"/>
        <v>0</v>
      </c>
      <c r="AO277" s="196">
        <f t="shared" si="33"/>
        <v>0</v>
      </c>
      <c r="AP277" s="205"/>
      <c r="AQ277" s="115">
        <f>IF(AND($H277="",$I277="",$L277=""),Key!$G$9,Key!$G$8)</f>
        <v>0</v>
      </c>
      <c r="AR277" s="111">
        <f>$AN277*Key!$G$12</f>
        <v>0</v>
      </c>
      <c r="AS277" s="190"/>
      <c r="AT277" s="190"/>
      <c r="AU277" s="192">
        <f t="shared" si="34"/>
        <v>0</v>
      </c>
      <c r="AV277" s="175">
        <f t="shared" si="35"/>
        <v>0</v>
      </c>
      <c r="AW277" s="204">
        <f>AP277*Key!$G$5</f>
        <v>0</v>
      </c>
      <c r="AX277" s="150"/>
      <c r="AY277" s="176">
        <f t="shared" si="36"/>
        <v>0</v>
      </c>
    </row>
    <row r="278" spans="1:51" ht="15.75" thickBot="1">
      <c r="A278" s="22">
        <v>254</v>
      </c>
      <c r="B278" s="84">
        <f t="shared" si="31"/>
        <v>0</v>
      </c>
      <c r="C278" s="213"/>
      <c r="D278" s="214"/>
      <c r="E278" s="214"/>
      <c r="F278" s="214"/>
      <c r="G278" s="215"/>
      <c r="H278" s="149"/>
      <c r="I278" s="142"/>
      <c r="J278" s="212" t="str">
        <f t="shared" si="37"/>
        <v xml:space="preserve"> </v>
      </c>
      <c r="K278" s="212"/>
      <c r="L278" s="149"/>
      <c r="M278" s="149"/>
      <c r="N278" s="150"/>
      <c r="O278" s="150"/>
      <c r="P278" s="150"/>
      <c r="Q278" s="150"/>
      <c r="R278" s="156" t="str">
        <f t="shared" si="39"/>
        <v>//</v>
      </c>
      <c r="S278" s="27" t="e">
        <f>DATEDIF($R278,Key!$G$2,"Y")</f>
        <v>#VALUE!</v>
      </c>
      <c r="T278" s="156" t="e">
        <f>VLOOKUP($S278,Key!$C$2:$D$125,2,FALSE)</f>
        <v>#VALUE!</v>
      </c>
      <c r="U278" s="290" t="str">
        <f t="shared" si="38"/>
        <v/>
      </c>
      <c r="V278" s="151" t="str">
        <f>IF(ISERROR($N278&amp;$T278)," ",$N278&amp;$T278)</f>
        <v xml:space="preserve"> </v>
      </c>
      <c r="W278" s="194" t="e">
        <f>IF(#REF!="Y",1,0)</f>
        <v>#REF!</v>
      </c>
      <c r="X278" s="147"/>
      <c r="Y278" s="147"/>
      <c r="Z278" s="147"/>
      <c r="AA278" s="147"/>
      <c r="AB278" s="147"/>
      <c r="AC278" s="147"/>
      <c r="AD278" s="148"/>
      <c r="AE278" s="148"/>
      <c r="AF278" s="148"/>
      <c r="AG278" s="147"/>
      <c r="AH278" s="147"/>
      <c r="AI278" s="147"/>
      <c r="AJ278" s="147"/>
      <c r="AK278" s="147"/>
      <c r="AL278" s="147"/>
      <c r="AM278" s="147"/>
      <c r="AN278" s="196">
        <f t="shared" si="32"/>
        <v>0</v>
      </c>
      <c r="AO278" s="196">
        <f t="shared" si="33"/>
        <v>0</v>
      </c>
      <c r="AP278" s="205"/>
      <c r="AQ278" s="115">
        <f>IF(AND($H278="",$I278="",$L278=""),Key!$G$9,Key!$G$8)</f>
        <v>0</v>
      </c>
      <c r="AR278" s="111">
        <f>$AN278*Key!$G$12</f>
        <v>0</v>
      </c>
      <c r="AS278" s="190"/>
      <c r="AT278" s="190"/>
      <c r="AU278" s="192">
        <f t="shared" si="34"/>
        <v>0</v>
      </c>
      <c r="AV278" s="175">
        <f t="shared" si="35"/>
        <v>0</v>
      </c>
      <c r="AW278" s="204">
        <f>AP278*Key!$G$5</f>
        <v>0</v>
      </c>
      <c r="AX278" s="150"/>
      <c r="AY278" s="176">
        <f t="shared" si="36"/>
        <v>0</v>
      </c>
    </row>
    <row r="279" spans="1:51" ht="15.75" thickBot="1">
      <c r="A279" s="22">
        <v>255</v>
      </c>
      <c r="B279" s="84">
        <f t="shared" si="31"/>
        <v>0</v>
      </c>
      <c r="C279" s="213"/>
      <c r="D279" s="214"/>
      <c r="E279" s="214"/>
      <c r="F279" s="214"/>
      <c r="G279" s="215"/>
      <c r="H279" s="149"/>
      <c r="I279" s="142"/>
      <c r="J279" s="212" t="str">
        <f t="shared" si="37"/>
        <v xml:space="preserve"> </v>
      </c>
      <c r="K279" s="212"/>
      <c r="L279" s="149"/>
      <c r="M279" s="149"/>
      <c r="N279" s="150"/>
      <c r="O279" s="150"/>
      <c r="P279" s="150"/>
      <c r="Q279" s="150"/>
      <c r="R279" s="156" t="str">
        <f t="shared" si="39"/>
        <v>//</v>
      </c>
      <c r="S279" s="27" t="e">
        <f>DATEDIF($R279,Key!$G$2,"Y")</f>
        <v>#VALUE!</v>
      </c>
      <c r="T279" s="156" t="e">
        <f>VLOOKUP($S279,Key!$C$2:$D$125,2,FALSE)</f>
        <v>#VALUE!</v>
      </c>
      <c r="U279" s="290" t="str">
        <f t="shared" si="38"/>
        <v/>
      </c>
      <c r="V279" s="151" t="str">
        <f>IF(ISERROR($N279&amp;$T279)," ",$N279&amp;$T279)</f>
        <v xml:space="preserve"> </v>
      </c>
      <c r="W279" s="194" t="e">
        <f>IF(#REF!="Y",1,0)</f>
        <v>#REF!</v>
      </c>
      <c r="X279" s="147"/>
      <c r="Y279" s="147"/>
      <c r="Z279" s="147"/>
      <c r="AA279" s="147"/>
      <c r="AB279" s="147"/>
      <c r="AC279" s="147"/>
      <c r="AD279" s="148"/>
      <c r="AE279" s="148"/>
      <c r="AF279" s="148"/>
      <c r="AG279" s="147"/>
      <c r="AH279" s="147"/>
      <c r="AI279" s="147"/>
      <c r="AJ279" s="147"/>
      <c r="AK279" s="147"/>
      <c r="AL279" s="147"/>
      <c r="AM279" s="147"/>
      <c r="AN279" s="196">
        <f t="shared" si="32"/>
        <v>0</v>
      </c>
      <c r="AO279" s="196">
        <f t="shared" si="33"/>
        <v>0</v>
      </c>
      <c r="AP279" s="205"/>
      <c r="AQ279" s="115">
        <f>IF(AND($H279="",$I279="",$L279=""),Key!$G$9,Key!$G$8)</f>
        <v>0</v>
      </c>
      <c r="AR279" s="111">
        <f>$AN279*Key!$G$12</f>
        <v>0</v>
      </c>
      <c r="AS279" s="190"/>
      <c r="AT279" s="190"/>
      <c r="AU279" s="192">
        <f t="shared" si="34"/>
        <v>0</v>
      </c>
      <c r="AV279" s="175">
        <f t="shared" si="35"/>
        <v>0</v>
      </c>
      <c r="AW279" s="204">
        <f>AP279*Key!$G$5</f>
        <v>0</v>
      </c>
      <c r="AX279" s="150"/>
      <c r="AY279" s="176">
        <f t="shared" si="36"/>
        <v>0</v>
      </c>
    </row>
    <row r="280" spans="1:51" ht="15.75" thickBot="1">
      <c r="A280" s="22">
        <v>256</v>
      </c>
      <c r="B280" s="84">
        <f t="shared" ref="B280:B343" si="40">IF($F$8="OTHER 其他",$F$10,$F$8)</f>
        <v>0</v>
      </c>
      <c r="C280" s="213"/>
      <c r="D280" s="214"/>
      <c r="E280" s="214"/>
      <c r="F280" s="214"/>
      <c r="G280" s="215"/>
      <c r="H280" s="149"/>
      <c r="I280" s="142"/>
      <c r="J280" s="212" t="str">
        <f t="shared" si="37"/>
        <v xml:space="preserve"> </v>
      </c>
      <c r="K280" s="212"/>
      <c r="L280" s="149"/>
      <c r="M280" s="149"/>
      <c r="N280" s="150"/>
      <c r="O280" s="150"/>
      <c r="P280" s="150"/>
      <c r="Q280" s="150"/>
      <c r="R280" s="156" t="str">
        <f t="shared" si="39"/>
        <v>//</v>
      </c>
      <c r="S280" s="27" t="e">
        <f>DATEDIF($R280,Key!$G$2,"Y")</f>
        <v>#VALUE!</v>
      </c>
      <c r="T280" s="156" t="e">
        <f>VLOOKUP($S280,Key!$C$2:$D$125,2,FALSE)</f>
        <v>#VALUE!</v>
      </c>
      <c r="U280" s="290" t="str">
        <f t="shared" si="38"/>
        <v/>
      </c>
      <c r="V280" s="151" t="str">
        <f>IF(ISERROR($N280&amp;$T280)," ",$N280&amp;$T280)</f>
        <v xml:space="preserve"> </v>
      </c>
      <c r="W280" s="194" t="e">
        <f>IF(#REF!="Y",1,0)</f>
        <v>#REF!</v>
      </c>
      <c r="X280" s="147"/>
      <c r="Y280" s="147"/>
      <c r="Z280" s="147"/>
      <c r="AA280" s="147"/>
      <c r="AB280" s="147"/>
      <c r="AC280" s="147"/>
      <c r="AD280" s="148"/>
      <c r="AE280" s="148"/>
      <c r="AF280" s="148"/>
      <c r="AG280" s="147"/>
      <c r="AH280" s="147"/>
      <c r="AI280" s="147"/>
      <c r="AJ280" s="147"/>
      <c r="AK280" s="147"/>
      <c r="AL280" s="147"/>
      <c r="AM280" s="147"/>
      <c r="AN280" s="196">
        <f t="shared" ref="AN280:AN343" si="41">SUM($X280:$AK280)</f>
        <v>0</v>
      </c>
      <c r="AO280" s="196">
        <f t="shared" si="33"/>
        <v>0</v>
      </c>
      <c r="AP280" s="205"/>
      <c r="AQ280" s="115">
        <f>IF(AND($H280="",$I280="",$L280=""),Key!$G$9,Key!$G$8)</f>
        <v>0</v>
      </c>
      <c r="AR280" s="111">
        <f>$AN280*Key!$G$12</f>
        <v>0</v>
      </c>
      <c r="AS280" s="190"/>
      <c r="AT280" s="190"/>
      <c r="AU280" s="192">
        <f t="shared" si="34"/>
        <v>0</v>
      </c>
      <c r="AV280" s="175">
        <f t="shared" si="35"/>
        <v>0</v>
      </c>
      <c r="AW280" s="204">
        <f>AP280*Key!$G$5</f>
        <v>0</v>
      </c>
      <c r="AX280" s="150"/>
      <c r="AY280" s="176">
        <f t="shared" si="36"/>
        <v>0</v>
      </c>
    </row>
    <row r="281" spans="1:51" ht="15.75" thickBot="1">
      <c r="A281" s="22">
        <v>257</v>
      </c>
      <c r="B281" s="84">
        <f t="shared" si="40"/>
        <v>0</v>
      </c>
      <c r="C281" s="213"/>
      <c r="D281" s="214"/>
      <c r="E281" s="214"/>
      <c r="F281" s="214"/>
      <c r="G281" s="215"/>
      <c r="H281" s="149"/>
      <c r="I281" s="142"/>
      <c r="J281" s="212" t="str">
        <f t="shared" si="37"/>
        <v xml:space="preserve"> </v>
      </c>
      <c r="K281" s="212"/>
      <c r="L281" s="149"/>
      <c r="M281" s="149"/>
      <c r="N281" s="150"/>
      <c r="O281" s="150"/>
      <c r="P281" s="150"/>
      <c r="Q281" s="150"/>
      <c r="R281" s="156" t="str">
        <f t="shared" si="39"/>
        <v>//</v>
      </c>
      <c r="S281" s="27" t="e">
        <f>DATEDIF($R281,Key!$G$2,"Y")</f>
        <v>#VALUE!</v>
      </c>
      <c r="T281" s="156" t="e">
        <f>VLOOKUP($S281,Key!$C$2:$D$125,2,FALSE)</f>
        <v>#VALUE!</v>
      </c>
      <c r="U281" s="290" t="str">
        <f t="shared" si="38"/>
        <v/>
      </c>
      <c r="V281" s="151" t="str">
        <f>IF(ISERROR($N281&amp;$T281)," ",$N281&amp;$T281)</f>
        <v xml:space="preserve"> </v>
      </c>
      <c r="W281" s="194" t="e">
        <f>IF(#REF!="Y",1,0)</f>
        <v>#REF!</v>
      </c>
      <c r="X281" s="147"/>
      <c r="Y281" s="147"/>
      <c r="Z281" s="147"/>
      <c r="AA281" s="147"/>
      <c r="AB281" s="147"/>
      <c r="AC281" s="147"/>
      <c r="AD281" s="148"/>
      <c r="AE281" s="148"/>
      <c r="AF281" s="148"/>
      <c r="AG281" s="147"/>
      <c r="AH281" s="147"/>
      <c r="AI281" s="147"/>
      <c r="AJ281" s="147"/>
      <c r="AK281" s="147"/>
      <c r="AL281" s="147"/>
      <c r="AM281" s="147"/>
      <c r="AN281" s="196">
        <f t="shared" si="41"/>
        <v>0</v>
      </c>
      <c r="AO281" s="196">
        <f t="shared" ref="AO281:AO344" si="42">$AN281*80</f>
        <v>0</v>
      </c>
      <c r="AP281" s="205"/>
      <c r="AQ281" s="115">
        <f>IF(AND($H281="",$I281="",$L281=""),Key!$G$9,Key!$G$8)</f>
        <v>0</v>
      </c>
      <c r="AR281" s="111">
        <f>$AN281*Key!$G$12</f>
        <v>0</v>
      </c>
      <c r="AS281" s="190"/>
      <c r="AT281" s="190"/>
      <c r="AU281" s="192">
        <f t="shared" ref="AU281:AU344" si="43">$AS281+$AT281</f>
        <v>0</v>
      </c>
      <c r="AV281" s="175">
        <f t="shared" ref="AV281:AV344" si="44">$AU281*25</f>
        <v>0</v>
      </c>
      <c r="AW281" s="204">
        <f>AP281*Key!$G$5</f>
        <v>0</v>
      </c>
      <c r="AX281" s="150"/>
      <c r="AY281" s="176">
        <f t="shared" ref="AY281:AY344" si="45">SUM($AQ281:$AR281,$AV281,AW281)</f>
        <v>0</v>
      </c>
    </row>
    <row r="282" spans="1:51" ht="15.75" thickBot="1">
      <c r="A282" s="22">
        <v>258</v>
      </c>
      <c r="B282" s="84">
        <f t="shared" si="40"/>
        <v>0</v>
      </c>
      <c r="C282" s="213"/>
      <c r="D282" s="214"/>
      <c r="E282" s="214"/>
      <c r="F282" s="214"/>
      <c r="G282" s="215"/>
      <c r="H282" s="149"/>
      <c r="I282" s="142"/>
      <c r="J282" s="212" t="str">
        <f t="shared" ref="J282:J345" si="46">CONCATENATE(H282," ",I282)</f>
        <v xml:space="preserve"> </v>
      </c>
      <c r="K282" s="212"/>
      <c r="L282" s="149"/>
      <c r="M282" s="149"/>
      <c r="N282" s="150"/>
      <c r="O282" s="150"/>
      <c r="P282" s="150"/>
      <c r="Q282" s="150"/>
      <c r="R282" s="156" t="str">
        <f t="shared" si="39"/>
        <v>//</v>
      </c>
      <c r="S282" s="27" t="e">
        <f>DATEDIF($R282,Key!$G$2,"Y")</f>
        <v>#VALUE!</v>
      </c>
      <c r="T282" s="156" t="e">
        <f>VLOOKUP($S282,Key!$C$2:$D$125,2,FALSE)</f>
        <v>#VALUE!</v>
      </c>
      <c r="U282" s="290" t="str">
        <f t="shared" ref="U282:U345" si="47">IF(OR(N282="",Q282="",O282="",P282="" ),"",CONCATENATE(N282,T282))</f>
        <v/>
      </c>
      <c r="V282" s="151" t="str">
        <f>IF(ISERROR($N282&amp;$T282)," ",$N282&amp;$T282)</f>
        <v xml:space="preserve"> </v>
      </c>
      <c r="W282" s="194" t="e">
        <f>IF(#REF!="Y",1,0)</f>
        <v>#REF!</v>
      </c>
      <c r="X282" s="147"/>
      <c r="Y282" s="147"/>
      <c r="Z282" s="147"/>
      <c r="AA282" s="147"/>
      <c r="AB282" s="147"/>
      <c r="AC282" s="147"/>
      <c r="AD282" s="148"/>
      <c r="AE282" s="148"/>
      <c r="AF282" s="148"/>
      <c r="AG282" s="147"/>
      <c r="AH282" s="147"/>
      <c r="AI282" s="147"/>
      <c r="AJ282" s="147"/>
      <c r="AK282" s="147"/>
      <c r="AL282" s="147"/>
      <c r="AM282" s="147"/>
      <c r="AN282" s="196">
        <f t="shared" si="41"/>
        <v>0</v>
      </c>
      <c r="AO282" s="196">
        <f t="shared" si="42"/>
        <v>0</v>
      </c>
      <c r="AP282" s="205"/>
      <c r="AQ282" s="115">
        <f>IF(AND($H282="",$I282="",$L282=""),Key!$G$9,Key!$G$8)</f>
        <v>0</v>
      </c>
      <c r="AR282" s="111">
        <f>$AN282*Key!$G$12</f>
        <v>0</v>
      </c>
      <c r="AS282" s="190"/>
      <c r="AT282" s="190"/>
      <c r="AU282" s="192">
        <f t="shared" si="43"/>
        <v>0</v>
      </c>
      <c r="AV282" s="175">
        <f t="shared" si="44"/>
        <v>0</v>
      </c>
      <c r="AW282" s="204">
        <f>AP282*Key!$G$5</f>
        <v>0</v>
      </c>
      <c r="AX282" s="150"/>
      <c r="AY282" s="176">
        <f t="shared" si="45"/>
        <v>0</v>
      </c>
    </row>
    <row r="283" spans="1:51" ht="15.75" thickBot="1">
      <c r="A283" s="22">
        <v>259</v>
      </c>
      <c r="B283" s="84">
        <f t="shared" si="40"/>
        <v>0</v>
      </c>
      <c r="C283" s="213"/>
      <c r="D283" s="214"/>
      <c r="E283" s="214"/>
      <c r="F283" s="214"/>
      <c r="G283" s="215"/>
      <c r="H283" s="149"/>
      <c r="I283" s="142"/>
      <c r="J283" s="212" t="str">
        <f t="shared" si="46"/>
        <v xml:space="preserve"> </v>
      </c>
      <c r="K283" s="212"/>
      <c r="L283" s="149"/>
      <c r="M283" s="149"/>
      <c r="N283" s="150"/>
      <c r="O283" s="150"/>
      <c r="P283" s="150"/>
      <c r="Q283" s="150"/>
      <c r="R283" s="156" t="str">
        <f t="shared" si="39"/>
        <v>//</v>
      </c>
      <c r="S283" s="27" t="e">
        <f>DATEDIF($R283,Key!$G$2,"Y")</f>
        <v>#VALUE!</v>
      </c>
      <c r="T283" s="156" t="e">
        <f>VLOOKUP($S283,Key!$C$2:$D$125,2,FALSE)</f>
        <v>#VALUE!</v>
      </c>
      <c r="U283" s="290" t="str">
        <f t="shared" si="47"/>
        <v/>
      </c>
      <c r="V283" s="151" t="str">
        <f>IF(ISERROR($N283&amp;$T283)," ",$N283&amp;$T283)</f>
        <v xml:space="preserve"> </v>
      </c>
      <c r="W283" s="194" t="e">
        <f>IF(#REF!="Y",1,0)</f>
        <v>#REF!</v>
      </c>
      <c r="X283" s="147"/>
      <c r="Y283" s="147"/>
      <c r="Z283" s="147"/>
      <c r="AA283" s="147"/>
      <c r="AB283" s="147"/>
      <c r="AC283" s="147"/>
      <c r="AD283" s="148"/>
      <c r="AE283" s="148"/>
      <c r="AF283" s="148"/>
      <c r="AG283" s="147"/>
      <c r="AH283" s="147"/>
      <c r="AI283" s="147"/>
      <c r="AJ283" s="147"/>
      <c r="AK283" s="147"/>
      <c r="AL283" s="147"/>
      <c r="AM283" s="147"/>
      <c r="AN283" s="196">
        <f t="shared" si="41"/>
        <v>0</v>
      </c>
      <c r="AO283" s="196">
        <f t="shared" si="42"/>
        <v>0</v>
      </c>
      <c r="AP283" s="205"/>
      <c r="AQ283" s="115">
        <f>IF(AND($H283="",$I283="",$L283=""),Key!$G$9,Key!$G$8)</f>
        <v>0</v>
      </c>
      <c r="AR283" s="111">
        <f>$AN283*Key!$G$12</f>
        <v>0</v>
      </c>
      <c r="AS283" s="190"/>
      <c r="AT283" s="190"/>
      <c r="AU283" s="192">
        <f t="shared" si="43"/>
        <v>0</v>
      </c>
      <c r="AV283" s="175">
        <f t="shared" si="44"/>
        <v>0</v>
      </c>
      <c r="AW283" s="204">
        <f>AP283*Key!$G$5</f>
        <v>0</v>
      </c>
      <c r="AX283" s="150"/>
      <c r="AY283" s="176">
        <f t="shared" si="45"/>
        <v>0</v>
      </c>
    </row>
    <row r="284" spans="1:51" ht="15.75" thickBot="1">
      <c r="A284" s="22">
        <v>260</v>
      </c>
      <c r="B284" s="84">
        <f t="shared" si="40"/>
        <v>0</v>
      </c>
      <c r="C284" s="213"/>
      <c r="D284" s="214"/>
      <c r="E284" s="214"/>
      <c r="F284" s="214"/>
      <c r="G284" s="215"/>
      <c r="H284" s="149"/>
      <c r="I284" s="142"/>
      <c r="J284" s="212" t="str">
        <f t="shared" si="46"/>
        <v xml:space="preserve"> </v>
      </c>
      <c r="K284" s="212"/>
      <c r="L284" s="149"/>
      <c r="M284" s="149"/>
      <c r="N284" s="150"/>
      <c r="O284" s="150"/>
      <c r="P284" s="150"/>
      <c r="Q284" s="150"/>
      <c r="R284" s="156" t="str">
        <f t="shared" ref="R284:R347" si="48">$O284&amp;"/"&amp;$P284&amp;"/"&amp;$Q284</f>
        <v>//</v>
      </c>
      <c r="S284" s="27" t="e">
        <f>DATEDIF($R284,Key!$G$2,"Y")</f>
        <v>#VALUE!</v>
      </c>
      <c r="T284" s="156" t="e">
        <f>VLOOKUP($S284,Key!$C$2:$D$125,2,FALSE)</f>
        <v>#VALUE!</v>
      </c>
      <c r="U284" s="290" t="str">
        <f t="shared" si="47"/>
        <v/>
      </c>
      <c r="V284" s="151" t="str">
        <f>IF(ISERROR($N284&amp;$T284)," ",$N284&amp;$T284)</f>
        <v xml:space="preserve"> </v>
      </c>
      <c r="W284" s="194" t="e">
        <f>IF(#REF!="Y",1,0)</f>
        <v>#REF!</v>
      </c>
      <c r="X284" s="147"/>
      <c r="Y284" s="147"/>
      <c r="Z284" s="147"/>
      <c r="AA284" s="147"/>
      <c r="AB284" s="147"/>
      <c r="AC284" s="147"/>
      <c r="AD284" s="148"/>
      <c r="AE284" s="148"/>
      <c r="AF284" s="148"/>
      <c r="AG284" s="147"/>
      <c r="AH284" s="147"/>
      <c r="AI284" s="147"/>
      <c r="AJ284" s="147"/>
      <c r="AK284" s="147"/>
      <c r="AL284" s="147"/>
      <c r="AM284" s="147"/>
      <c r="AN284" s="196">
        <f t="shared" si="41"/>
        <v>0</v>
      </c>
      <c r="AO284" s="196">
        <f t="shared" si="42"/>
        <v>0</v>
      </c>
      <c r="AP284" s="205"/>
      <c r="AQ284" s="115">
        <f>IF(AND($H284="",$I284="",$L284=""),Key!$G$9,Key!$G$8)</f>
        <v>0</v>
      </c>
      <c r="AR284" s="111">
        <f>$AN284*Key!$G$12</f>
        <v>0</v>
      </c>
      <c r="AS284" s="190"/>
      <c r="AT284" s="190"/>
      <c r="AU284" s="192">
        <f t="shared" si="43"/>
        <v>0</v>
      </c>
      <c r="AV284" s="175">
        <f t="shared" si="44"/>
        <v>0</v>
      </c>
      <c r="AW284" s="204">
        <f>AP284*Key!$G$5</f>
        <v>0</v>
      </c>
      <c r="AX284" s="150"/>
      <c r="AY284" s="176">
        <f t="shared" si="45"/>
        <v>0</v>
      </c>
    </row>
    <row r="285" spans="1:51" ht="15.75" thickBot="1">
      <c r="A285" s="22">
        <v>261</v>
      </c>
      <c r="B285" s="84">
        <f t="shared" si="40"/>
        <v>0</v>
      </c>
      <c r="C285" s="213"/>
      <c r="D285" s="214"/>
      <c r="E285" s="214"/>
      <c r="F285" s="214"/>
      <c r="G285" s="215"/>
      <c r="H285" s="149"/>
      <c r="I285" s="142"/>
      <c r="J285" s="212" t="str">
        <f t="shared" si="46"/>
        <v xml:space="preserve"> </v>
      </c>
      <c r="K285" s="212"/>
      <c r="L285" s="149"/>
      <c r="M285" s="149"/>
      <c r="N285" s="150"/>
      <c r="O285" s="150"/>
      <c r="P285" s="150"/>
      <c r="Q285" s="150"/>
      <c r="R285" s="156" t="str">
        <f t="shared" si="48"/>
        <v>//</v>
      </c>
      <c r="S285" s="27" t="e">
        <f>DATEDIF($R285,Key!$G$2,"Y")</f>
        <v>#VALUE!</v>
      </c>
      <c r="T285" s="156" t="e">
        <f>VLOOKUP($S285,Key!$C$2:$D$125,2,FALSE)</f>
        <v>#VALUE!</v>
      </c>
      <c r="U285" s="290" t="str">
        <f t="shared" si="47"/>
        <v/>
      </c>
      <c r="V285" s="151" t="str">
        <f>IF(ISERROR($N285&amp;$T285)," ",$N285&amp;$T285)</f>
        <v xml:space="preserve"> </v>
      </c>
      <c r="W285" s="194" t="e">
        <f>IF(#REF!="Y",1,0)</f>
        <v>#REF!</v>
      </c>
      <c r="X285" s="147"/>
      <c r="Y285" s="147"/>
      <c r="Z285" s="147"/>
      <c r="AA285" s="147"/>
      <c r="AB285" s="147"/>
      <c r="AC285" s="147"/>
      <c r="AD285" s="148"/>
      <c r="AE285" s="148"/>
      <c r="AF285" s="148"/>
      <c r="AG285" s="147"/>
      <c r="AH285" s="147"/>
      <c r="AI285" s="147"/>
      <c r="AJ285" s="147"/>
      <c r="AK285" s="147"/>
      <c r="AL285" s="147"/>
      <c r="AM285" s="147"/>
      <c r="AN285" s="196">
        <f t="shared" si="41"/>
        <v>0</v>
      </c>
      <c r="AO285" s="196">
        <f t="shared" si="42"/>
        <v>0</v>
      </c>
      <c r="AP285" s="205"/>
      <c r="AQ285" s="115">
        <f>IF(AND($H285="",$I285="",$L285=""),Key!$G$9,Key!$G$8)</f>
        <v>0</v>
      </c>
      <c r="AR285" s="111">
        <f>$AN285*Key!$G$12</f>
        <v>0</v>
      </c>
      <c r="AS285" s="190"/>
      <c r="AT285" s="190"/>
      <c r="AU285" s="192">
        <f t="shared" si="43"/>
        <v>0</v>
      </c>
      <c r="AV285" s="175">
        <f t="shared" si="44"/>
        <v>0</v>
      </c>
      <c r="AW285" s="204">
        <f>AP285*Key!$G$5</f>
        <v>0</v>
      </c>
      <c r="AX285" s="150"/>
      <c r="AY285" s="176">
        <f t="shared" si="45"/>
        <v>0</v>
      </c>
    </row>
    <row r="286" spans="1:51" ht="15.75" thickBot="1">
      <c r="A286" s="22">
        <v>262</v>
      </c>
      <c r="B286" s="84">
        <f t="shared" si="40"/>
        <v>0</v>
      </c>
      <c r="C286" s="213"/>
      <c r="D286" s="214"/>
      <c r="E286" s="214"/>
      <c r="F286" s="214"/>
      <c r="G286" s="215"/>
      <c r="H286" s="149"/>
      <c r="I286" s="142"/>
      <c r="J286" s="212" t="str">
        <f t="shared" si="46"/>
        <v xml:space="preserve"> </v>
      </c>
      <c r="K286" s="212"/>
      <c r="L286" s="149"/>
      <c r="M286" s="149"/>
      <c r="N286" s="150"/>
      <c r="O286" s="150"/>
      <c r="P286" s="150"/>
      <c r="Q286" s="150"/>
      <c r="R286" s="156" t="str">
        <f t="shared" si="48"/>
        <v>//</v>
      </c>
      <c r="S286" s="27" t="e">
        <f>DATEDIF($R286,Key!$G$2,"Y")</f>
        <v>#VALUE!</v>
      </c>
      <c r="T286" s="156" t="e">
        <f>VLOOKUP($S286,Key!$C$2:$D$125,2,FALSE)</f>
        <v>#VALUE!</v>
      </c>
      <c r="U286" s="290" t="str">
        <f t="shared" si="47"/>
        <v/>
      </c>
      <c r="V286" s="151" t="str">
        <f>IF(ISERROR($N286&amp;$T286)," ",$N286&amp;$T286)</f>
        <v xml:space="preserve"> </v>
      </c>
      <c r="W286" s="194" t="e">
        <f>IF(#REF!="Y",1,0)</f>
        <v>#REF!</v>
      </c>
      <c r="X286" s="147"/>
      <c r="Y286" s="147"/>
      <c r="Z286" s="147"/>
      <c r="AA286" s="147"/>
      <c r="AB286" s="147"/>
      <c r="AC286" s="147"/>
      <c r="AD286" s="148"/>
      <c r="AE286" s="148"/>
      <c r="AF286" s="148"/>
      <c r="AG286" s="147"/>
      <c r="AH286" s="147"/>
      <c r="AI286" s="147"/>
      <c r="AJ286" s="147"/>
      <c r="AK286" s="147"/>
      <c r="AL286" s="147"/>
      <c r="AM286" s="147"/>
      <c r="AN286" s="196">
        <f t="shared" si="41"/>
        <v>0</v>
      </c>
      <c r="AO286" s="196">
        <f t="shared" si="42"/>
        <v>0</v>
      </c>
      <c r="AP286" s="205"/>
      <c r="AQ286" s="115">
        <f>IF(AND($H286="",$I286="",$L286=""),Key!$G$9,Key!$G$8)</f>
        <v>0</v>
      </c>
      <c r="AR286" s="111">
        <f>$AN286*Key!$G$12</f>
        <v>0</v>
      </c>
      <c r="AS286" s="190"/>
      <c r="AT286" s="190"/>
      <c r="AU286" s="192">
        <f t="shared" si="43"/>
        <v>0</v>
      </c>
      <c r="AV286" s="175">
        <f t="shared" si="44"/>
        <v>0</v>
      </c>
      <c r="AW286" s="204">
        <f>AP286*Key!$G$5</f>
        <v>0</v>
      </c>
      <c r="AX286" s="150"/>
      <c r="AY286" s="176">
        <f t="shared" si="45"/>
        <v>0</v>
      </c>
    </row>
    <row r="287" spans="1:51" ht="15.75" thickBot="1">
      <c r="A287" s="22">
        <v>263</v>
      </c>
      <c r="B287" s="84">
        <f t="shared" si="40"/>
        <v>0</v>
      </c>
      <c r="C287" s="213"/>
      <c r="D287" s="214"/>
      <c r="E287" s="214"/>
      <c r="F287" s="214"/>
      <c r="G287" s="215"/>
      <c r="H287" s="149"/>
      <c r="I287" s="142"/>
      <c r="J287" s="212" t="str">
        <f t="shared" si="46"/>
        <v xml:space="preserve"> </v>
      </c>
      <c r="K287" s="212"/>
      <c r="L287" s="149"/>
      <c r="M287" s="149"/>
      <c r="N287" s="150"/>
      <c r="O287" s="150"/>
      <c r="P287" s="150"/>
      <c r="Q287" s="150"/>
      <c r="R287" s="156" t="str">
        <f t="shared" si="48"/>
        <v>//</v>
      </c>
      <c r="S287" s="27" t="e">
        <f>DATEDIF($R287,Key!$G$2,"Y")</f>
        <v>#VALUE!</v>
      </c>
      <c r="T287" s="156" t="e">
        <f>VLOOKUP($S287,Key!$C$2:$D$125,2,FALSE)</f>
        <v>#VALUE!</v>
      </c>
      <c r="U287" s="290" t="str">
        <f t="shared" si="47"/>
        <v/>
      </c>
      <c r="V287" s="151" t="str">
        <f>IF(ISERROR($N287&amp;$T287)," ",$N287&amp;$T287)</f>
        <v xml:space="preserve"> </v>
      </c>
      <c r="W287" s="194" t="e">
        <f>IF(#REF!="Y",1,0)</f>
        <v>#REF!</v>
      </c>
      <c r="X287" s="147"/>
      <c r="Y287" s="147"/>
      <c r="Z287" s="147"/>
      <c r="AA287" s="147"/>
      <c r="AB287" s="147"/>
      <c r="AC287" s="147"/>
      <c r="AD287" s="148"/>
      <c r="AE287" s="148"/>
      <c r="AF287" s="148"/>
      <c r="AG287" s="147"/>
      <c r="AH287" s="147"/>
      <c r="AI287" s="147"/>
      <c r="AJ287" s="147"/>
      <c r="AK287" s="147"/>
      <c r="AL287" s="147"/>
      <c r="AM287" s="147"/>
      <c r="AN287" s="196">
        <f t="shared" si="41"/>
        <v>0</v>
      </c>
      <c r="AO287" s="196">
        <f t="shared" si="42"/>
        <v>0</v>
      </c>
      <c r="AP287" s="205"/>
      <c r="AQ287" s="115">
        <f>IF(AND($H287="",$I287="",$L287=""),Key!$G$9,Key!$G$8)</f>
        <v>0</v>
      </c>
      <c r="AR287" s="111">
        <f>$AN287*Key!$G$12</f>
        <v>0</v>
      </c>
      <c r="AS287" s="190"/>
      <c r="AT287" s="190"/>
      <c r="AU287" s="192">
        <f t="shared" si="43"/>
        <v>0</v>
      </c>
      <c r="AV287" s="175">
        <f t="shared" si="44"/>
        <v>0</v>
      </c>
      <c r="AW287" s="204">
        <f>AP287*Key!$G$5</f>
        <v>0</v>
      </c>
      <c r="AX287" s="150"/>
      <c r="AY287" s="176">
        <f t="shared" si="45"/>
        <v>0</v>
      </c>
    </row>
    <row r="288" spans="1:51" ht="15.75" thickBot="1">
      <c r="A288" s="22">
        <v>264</v>
      </c>
      <c r="B288" s="84">
        <f t="shared" si="40"/>
        <v>0</v>
      </c>
      <c r="C288" s="213"/>
      <c r="D288" s="214"/>
      <c r="E288" s="214"/>
      <c r="F288" s="214"/>
      <c r="G288" s="215"/>
      <c r="H288" s="149"/>
      <c r="I288" s="142"/>
      <c r="J288" s="212" t="str">
        <f t="shared" si="46"/>
        <v xml:space="preserve"> </v>
      </c>
      <c r="K288" s="212"/>
      <c r="L288" s="149"/>
      <c r="M288" s="149"/>
      <c r="N288" s="150"/>
      <c r="O288" s="150"/>
      <c r="P288" s="150"/>
      <c r="Q288" s="150"/>
      <c r="R288" s="156" t="str">
        <f t="shared" si="48"/>
        <v>//</v>
      </c>
      <c r="S288" s="27" t="e">
        <f>DATEDIF($R288,Key!$G$2,"Y")</f>
        <v>#VALUE!</v>
      </c>
      <c r="T288" s="156" t="e">
        <f>VLOOKUP($S288,Key!$C$2:$D$125,2,FALSE)</f>
        <v>#VALUE!</v>
      </c>
      <c r="U288" s="290" t="str">
        <f t="shared" si="47"/>
        <v/>
      </c>
      <c r="V288" s="151" t="str">
        <f>IF(ISERROR($N288&amp;$T288)," ",$N288&amp;$T288)</f>
        <v xml:space="preserve"> </v>
      </c>
      <c r="W288" s="194" t="e">
        <f>IF(#REF!="Y",1,0)</f>
        <v>#REF!</v>
      </c>
      <c r="X288" s="147"/>
      <c r="Y288" s="147"/>
      <c r="Z288" s="147"/>
      <c r="AA288" s="147"/>
      <c r="AB288" s="147"/>
      <c r="AC288" s="147"/>
      <c r="AD288" s="148"/>
      <c r="AE288" s="148"/>
      <c r="AF288" s="148"/>
      <c r="AG288" s="147"/>
      <c r="AH288" s="147"/>
      <c r="AI288" s="147"/>
      <c r="AJ288" s="147"/>
      <c r="AK288" s="147"/>
      <c r="AL288" s="147"/>
      <c r="AM288" s="147"/>
      <c r="AN288" s="196">
        <f t="shared" si="41"/>
        <v>0</v>
      </c>
      <c r="AO288" s="196">
        <f t="shared" si="42"/>
        <v>0</v>
      </c>
      <c r="AP288" s="205"/>
      <c r="AQ288" s="115">
        <f>IF(AND($H288="",$I288="",$L288=""),Key!$G$9,Key!$G$8)</f>
        <v>0</v>
      </c>
      <c r="AR288" s="111">
        <f>$AN288*Key!$G$12</f>
        <v>0</v>
      </c>
      <c r="AS288" s="190"/>
      <c r="AT288" s="190"/>
      <c r="AU288" s="192">
        <f t="shared" si="43"/>
        <v>0</v>
      </c>
      <c r="AV288" s="175">
        <f t="shared" si="44"/>
        <v>0</v>
      </c>
      <c r="AW288" s="204">
        <f>AP288*Key!$G$5</f>
        <v>0</v>
      </c>
      <c r="AX288" s="150"/>
      <c r="AY288" s="176">
        <f t="shared" si="45"/>
        <v>0</v>
      </c>
    </row>
    <row r="289" spans="1:51" ht="15.75" thickBot="1">
      <c r="A289" s="22">
        <v>265</v>
      </c>
      <c r="B289" s="84">
        <f t="shared" si="40"/>
        <v>0</v>
      </c>
      <c r="C289" s="213"/>
      <c r="D289" s="214"/>
      <c r="E289" s="214"/>
      <c r="F289" s="214"/>
      <c r="G289" s="215"/>
      <c r="H289" s="149"/>
      <c r="I289" s="142"/>
      <c r="J289" s="212" t="str">
        <f t="shared" si="46"/>
        <v xml:space="preserve"> </v>
      </c>
      <c r="K289" s="212"/>
      <c r="L289" s="149"/>
      <c r="M289" s="149"/>
      <c r="N289" s="150"/>
      <c r="O289" s="150"/>
      <c r="P289" s="150"/>
      <c r="Q289" s="150"/>
      <c r="R289" s="156" t="str">
        <f t="shared" si="48"/>
        <v>//</v>
      </c>
      <c r="S289" s="27" t="e">
        <f>DATEDIF($R289,Key!$G$2,"Y")</f>
        <v>#VALUE!</v>
      </c>
      <c r="T289" s="156" t="e">
        <f>VLOOKUP($S289,Key!$C$2:$D$125,2,FALSE)</f>
        <v>#VALUE!</v>
      </c>
      <c r="U289" s="290" t="str">
        <f t="shared" si="47"/>
        <v/>
      </c>
      <c r="V289" s="151" t="str">
        <f>IF(ISERROR($N289&amp;$T289)," ",$N289&amp;$T289)</f>
        <v xml:space="preserve"> </v>
      </c>
      <c r="W289" s="194" t="e">
        <f>IF(#REF!="Y",1,0)</f>
        <v>#REF!</v>
      </c>
      <c r="X289" s="147"/>
      <c r="Y289" s="147"/>
      <c r="Z289" s="147"/>
      <c r="AA289" s="147"/>
      <c r="AB289" s="147"/>
      <c r="AC289" s="147"/>
      <c r="AD289" s="148"/>
      <c r="AE289" s="148"/>
      <c r="AF289" s="148"/>
      <c r="AG289" s="147"/>
      <c r="AH289" s="147"/>
      <c r="AI289" s="147"/>
      <c r="AJ289" s="147"/>
      <c r="AK289" s="147"/>
      <c r="AL289" s="147"/>
      <c r="AM289" s="147"/>
      <c r="AN289" s="196">
        <f t="shared" si="41"/>
        <v>0</v>
      </c>
      <c r="AO289" s="196">
        <f t="shared" si="42"/>
        <v>0</v>
      </c>
      <c r="AP289" s="205"/>
      <c r="AQ289" s="115">
        <f>IF(AND($H289="",$I289="",$L289=""),Key!$G$9,Key!$G$8)</f>
        <v>0</v>
      </c>
      <c r="AR289" s="111">
        <f>$AN289*Key!$G$12</f>
        <v>0</v>
      </c>
      <c r="AS289" s="190"/>
      <c r="AT289" s="190"/>
      <c r="AU289" s="192">
        <f t="shared" si="43"/>
        <v>0</v>
      </c>
      <c r="AV289" s="175">
        <f t="shared" si="44"/>
        <v>0</v>
      </c>
      <c r="AW289" s="204">
        <f>AP289*Key!$G$5</f>
        <v>0</v>
      </c>
      <c r="AX289" s="150"/>
      <c r="AY289" s="176">
        <f t="shared" si="45"/>
        <v>0</v>
      </c>
    </row>
    <row r="290" spans="1:51" ht="15.75" thickBot="1">
      <c r="A290" s="22">
        <v>266</v>
      </c>
      <c r="B290" s="84">
        <f t="shared" si="40"/>
        <v>0</v>
      </c>
      <c r="C290" s="213"/>
      <c r="D290" s="214"/>
      <c r="E290" s="214"/>
      <c r="F290" s="214"/>
      <c r="G290" s="215"/>
      <c r="H290" s="149"/>
      <c r="I290" s="142"/>
      <c r="J290" s="212" t="str">
        <f t="shared" si="46"/>
        <v xml:space="preserve"> </v>
      </c>
      <c r="K290" s="212"/>
      <c r="L290" s="149"/>
      <c r="M290" s="149"/>
      <c r="N290" s="150"/>
      <c r="O290" s="150"/>
      <c r="P290" s="150"/>
      <c r="Q290" s="150"/>
      <c r="R290" s="156" t="str">
        <f t="shared" si="48"/>
        <v>//</v>
      </c>
      <c r="S290" s="27" t="e">
        <f>DATEDIF($R290,Key!$G$2,"Y")</f>
        <v>#VALUE!</v>
      </c>
      <c r="T290" s="156" t="e">
        <f>VLOOKUP($S290,Key!$C$2:$D$125,2,FALSE)</f>
        <v>#VALUE!</v>
      </c>
      <c r="U290" s="290" t="str">
        <f t="shared" si="47"/>
        <v/>
      </c>
      <c r="V290" s="151" t="str">
        <f>IF(ISERROR($N290&amp;$T290)," ",$N290&amp;$T290)</f>
        <v xml:space="preserve"> </v>
      </c>
      <c r="W290" s="194" t="e">
        <f>IF(#REF!="Y",1,0)</f>
        <v>#REF!</v>
      </c>
      <c r="X290" s="147"/>
      <c r="Y290" s="147"/>
      <c r="Z290" s="147"/>
      <c r="AA290" s="147"/>
      <c r="AB290" s="147"/>
      <c r="AC290" s="147"/>
      <c r="AD290" s="148"/>
      <c r="AE290" s="148"/>
      <c r="AF290" s="148"/>
      <c r="AG290" s="147"/>
      <c r="AH290" s="147"/>
      <c r="AI290" s="147"/>
      <c r="AJ290" s="147"/>
      <c r="AK290" s="147"/>
      <c r="AL290" s="147"/>
      <c r="AM290" s="147"/>
      <c r="AN290" s="196">
        <f t="shared" si="41"/>
        <v>0</v>
      </c>
      <c r="AO290" s="196">
        <f t="shared" si="42"/>
        <v>0</v>
      </c>
      <c r="AP290" s="205"/>
      <c r="AQ290" s="115">
        <f>IF(AND($H290="",$I290="",$L290=""),Key!$G$9,Key!$G$8)</f>
        <v>0</v>
      </c>
      <c r="AR290" s="111">
        <f>$AN290*Key!$G$12</f>
        <v>0</v>
      </c>
      <c r="AS290" s="190"/>
      <c r="AT290" s="190"/>
      <c r="AU290" s="192">
        <f t="shared" si="43"/>
        <v>0</v>
      </c>
      <c r="AV290" s="175">
        <f t="shared" si="44"/>
        <v>0</v>
      </c>
      <c r="AW290" s="204">
        <f>AP290*Key!$G$5</f>
        <v>0</v>
      </c>
      <c r="AX290" s="150"/>
      <c r="AY290" s="176">
        <f t="shared" si="45"/>
        <v>0</v>
      </c>
    </row>
    <row r="291" spans="1:51" ht="15.75" thickBot="1">
      <c r="A291" s="22">
        <v>267</v>
      </c>
      <c r="B291" s="84">
        <f t="shared" si="40"/>
        <v>0</v>
      </c>
      <c r="C291" s="213"/>
      <c r="D291" s="214"/>
      <c r="E291" s="214"/>
      <c r="F291" s="214"/>
      <c r="G291" s="215"/>
      <c r="H291" s="149"/>
      <c r="I291" s="142"/>
      <c r="J291" s="212" t="str">
        <f t="shared" si="46"/>
        <v xml:space="preserve"> </v>
      </c>
      <c r="K291" s="212"/>
      <c r="L291" s="149"/>
      <c r="M291" s="149"/>
      <c r="N291" s="150"/>
      <c r="O291" s="150"/>
      <c r="P291" s="150"/>
      <c r="Q291" s="150"/>
      <c r="R291" s="156" t="str">
        <f t="shared" si="48"/>
        <v>//</v>
      </c>
      <c r="S291" s="27" t="e">
        <f>DATEDIF($R291,Key!$G$2,"Y")</f>
        <v>#VALUE!</v>
      </c>
      <c r="T291" s="156" t="e">
        <f>VLOOKUP($S291,Key!$C$2:$D$125,2,FALSE)</f>
        <v>#VALUE!</v>
      </c>
      <c r="U291" s="290" t="str">
        <f t="shared" si="47"/>
        <v/>
      </c>
      <c r="V291" s="151" t="str">
        <f>IF(ISERROR($N291&amp;$T291)," ",$N291&amp;$T291)</f>
        <v xml:space="preserve"> </v>
      </c>
      <c r="W291" s="194" t="e">
        <f>IF(#REF!="Y",1,0)</f>
        <v>#REF!</v>
      </c>
      <c r="X291" s="147"/>
      <c r="Y291" s="147"/>
      <c r="Z291" s="147"/>
      <c r="AA291" s="147"/>
      <c r="AB291" s="147"/>
      <c r="AC291" s="147"/>
      <c r="AD291" s="148"/>
      <c r="AE291" s="148"/>
      <c r="AF291" s="148"/>
      <c r="AG291" s="147"/>
      <c r="AH291" s="147"/>
      <c r="AI291" s="147"/>
      <c r="AJ291" s="147"/>
      <c r="AK291" s="147"/>
      <c r="AL291" s="147"/>
      <c r="AM291" s="147"/>
      <c r="AN291" s="196">
        <f t="shared" si="41"/>
        <v>0</v>
      </c>
      <c r="AO291" s="196">
        <f t="shared" si="42"/>
        <v>0</v>
      </c>
      <c r="AP291" s="205"/>
      <c r="AQ291" s="115">
        <f>IF(AND($H291="",$I291="",$L291=""),Key!$G$9,Key!$G$8)</f>
        <v>0</v>
      </c>
      <c r="AR291" s="111">
        <f>$AN291*Key!$G$12</f>
        <v>0</v>
      </c>
      <c r="AS291" s="190"/>
      <c r="AT291" s="190"/>
      <c r="AU291" s="192">
        <f t="shared" si="43"/>
        <v>0</v>
      </c>
      <c r="AV291" s="175">
        <f t="shared" si="44"/>
        <v>0</v>
      </c>
      <c r="AW291" s="204">
        <f>AP291*Key!$G$5</f>
        <v>0</v>
      </c>
      <c r="AX291" s="150"/>
      <c r="AY291" s="176">
        <f t="shared" si="45"/>
        <v>0</v>
      </c>
    </row>
    <row r="292" spans="1:51" ht="15.75" thickBot="1">
      <c r="A292" s="22">
        <v>268</v>
      </c>
      <c r="B292" s="84">
        <f t="shared" si="40"/>
        <v>0</v>
      </c>
      <c r="C292" s="213"/>
      <c r="D292" s="214"/>
      <c r="E292" s="214"/>
      <c r="F292" s="214"/>
      <c r="G292" s="215"/>
      <c r="H292" s="149"/>
      <c r="I292" s="142"/>
      <c r="J292" s="212" t="str">
        <f t="shared" si="46"/>
        <v xml:space="preserve"> </v>
      </c>
      <c r="K292" s="212"/>
      <c r="L292" s="149"/>
      <c r="M292" s="149"/>
      <c r="N292" s="150"/>
      <c r="O292" s="150"/>
      <c r="P292" s="150"/>
      <c r="Q292" s="150"/>
      <c r="R292" s="156" t="str">
        <f t="shared" si="48"/>
        <v>//</v>
      </c>
      <c r="S292" s="27" t="e">
        <f>DATEDIF($R292,Key!$G$2,"Y")</f>
        <v>#VALUE!</v>
      </c>
      <c r="T292" s="156" t="e">
        <f>VLOOKUP($S292,Key!$C$2:$D$125,2,FALSE)</f>
        <v>#VALUE!</v>
      </c>
      <c r="U292" s="290" t="str">
        <f t="shared" si="47"/>
        <v/>
      </c>
      <c r="V292" s="151" t="str">
        <f>IF(ISERROR($N292&amp;$T292)," ",$N292&amp;$T292)</f>
        <v xml:space="preserve"> </v>
      </c>
      <c r="W292" s="194" t="e">
        <f>IF(#REF!="Y",1,0)</f>
        <v>#REF!</v>
      </c>
      <c r="X292" s="147"/>
      <c r="Y292" s="147"/>
      <c r="Z292" s="147"/>
      <c r="AA292" s="147"/>
      <c r="AB292" s="147"/>
      <c r="AC292" s="147"/>
      <c r="AD292" s="148"/>
      <c r="AE292" s="148"/>
      <c r="AF292" s="148"/>
      <c r="AG292" s="147"/>
      <c r="AH292" s="147"/>
      <c r="AI292" s="147"/>
      <c r="AJ292" s="147"/>
      <c r="AK292" s="147"/>
      <c r="AL292" s="147"/>
      <c r="AM292" s="147"/>
      <c r="AN292" s="196">
        <f t="shared" si="41"/>
        <v>0</v>
      </c>
      <c r="AO292" s="196">
        <f t="shared" si="42"/>
        <v>0</v>
      </c>
      <c r="AP292" s="205"/>
      <c r="AQ292" s="115">
        <f>IF(AND($H292="",$I292="",$L292=""),Key!$G$9,Key!$G$8)</f>
        <v>0</v>
      </c>
      <c r="AR292" s="111">
        <f>$AN292*Key!$G$12</f>
        <v>0</v>
      </c>
      <c r="AS292" s="190"/>
      <c r="AT292" s="190"/>
      <c r="AU292" s="192">
        <f t="shared" si="43"/>
        <v>0</v>
      </c>
      <c r="AV292" s="175">
        <f t="shared" si="44"/>
        <v>0</v>
      </c>
      <c r="AW292" s="204">
        <f>AP292*Key!$G$5</f>
        <v>0</v>
      </c>
      <c r="AX292" s="150"/>
      <c r="AY292" s="176">
        <f t="shared" si="45"/>
        <v>0</v>
      </c>
    </row>
    <row r="293" spans="1:51" ht="15.75" thickBot="1">
      <c r="A293" s="22">
        <v>269</v>
      </c>
      <c r="B293" s="84">
        <f t="shared" si="40"/>
        <v>0</v>
      </c>
      <c r="C293" s="213"/>
      <c r="D293" s="214"/>
      <c r="E293" s="214"/>
      <c r="F293" s="214"/>
      <c r="G293" s="215"/>
      <c r="H293" s="149"/>
      <c r="I293" s="142"/>
      <c r="J293" s="212" t="str">
        <f t="shared" si="46"/>
        <v xml:space="preserve"> </v>
      </c>
      <c r="K293" s="212"/>
      <c r="L293" s="149"/>
      <c r="M293" s="149"/>
      <c r="N293" s="150"/>
      <c r="O293" s="150"/>
      <c r="P293" s="150"/>
      <c r="Q293" s="150"/>
      <c r="R293" s="156" t="str">
        <f t="shared" si="48"/>
        <v>//</v>
      </c>
      <c r="S293" s="27" t="e">
        <f>DATEDIF($R293,Key!$G$2,"Y")</f>
        <v>#VALUE!</v>
      </c>
      <c r="T293" s="156" t="e">
        <f>VLOOKUP($S293,Key!$C$2:$D$125,2,FALSE)</f>
        <v>#VALUE!</v>
      </c>
      <c r="U293" s="290" t="str">
        <f t="shared" si="47"/>
        <v/>
      </c>
      <c r="V293" s="151" t="str">
        <f>IF(ISERROR($N293&amp;$T293)," ",$N293&amp;$T293)</f>
        <v xml:space="preserve"> </v>
      </c>
      <c r="W293" s="194" t="e">
        <f>IF(#REF!="Y",1,0)</f>
        <v>#REF!</v>
      </c>
      <c r="X293" s="147"/>
      <c r="Y293" s="147"/>
      <c r="Z293" s="147"/>
      <c r="AA293" s="147"/>
      <c r="AB293" s="147"/>
      <c r="AC293" s="147"/>
      <c r="AD293" s="148"/>
      <c r="AE293" s="148"/>
      <c r="AF293" s="148"/>
      <c r="AG293" s="147"/>
      <c r="AH293" s="147"/>
      <c r="AI293" s="147"/>
      <c r="AJ293" s="147"/>
      <c r="AK293" s="147"/>
      <c r="AL293" s="147"/>
      <c r="AM293" s="147"/>
      <c r="AN293" s="196">
        <f t="shared" si="41"/>
        <v>0</v>
      </c>
      <c r="AO293" s="196">
        <f t="shared" si="42"/>
        <v>0</v>
      </c>
      <c r="AP293" s="205"/>
      <c r="AQ293" s="115">
        <f>IF(AND($H293="",$I293="",$L293=""),Key!$G$9,Key!$G$8)</f>
        <v>0</v>
      </c>
      <c r="AR293" s="111">
        <f>$AN293*Key!$G$12</f>
        <v>0</v>
      </c>
      <c r="AS293" s="190"/>
      <c r="AT293" s="190"/>
      <c r="AU293" s="192">
        <f t="shared" si="43"/>
        <v>0</v>
      </c>
      <c r="AV293" s="175">
        <f t="shared" si="44"/>
        <v>0</v>
      </c>
      <c r="AW293" s="204">
        <f>AP293*Key!$G$5</f>
        <v>0</v>
      </c>
      <c r="AX293" s="150"/>
      <c r="AY293" s="176">
        <f t="shared" si="45"/>
        <v>0</v>
      </c>
    </row>
    <row r="294" spans="1:51" ht="15.75" thickBot="1">
      <c r="A294" s="22">
        <v>270</v>
      </c>
      <c r="B294" s="84">
        <f t="shared" si="40"/>
        <v>0</v>
      </c>
      <c r="C294" s="213"/>
      <c r="D294" s="214"/>
      <c r="E294" s="214"/>
      <c r="F294" s="214"/>
      <c r="G294" s="215"/>
      <c r="H294" s="149"/>
      <c r="I294" s="142"/>
      <c r="J294" s="212" t="str">
        <f t="shared" si="46"/>
        <v xml:space="preserve"> </v>
      </c>
      <c r="K294" s="212"/>
      <c r="L294" s="149"/>
      <c r="M294" s="149"/>
      <c r="N294" s="150"/>
      <c r="O294" s="150"/>
      <c r="P294" s="150"/>
      <c r="Q294" s="150"/>
      <c r="R294" s="156" t="str">
        <f t="shared" si="48"/>
        <v>//</v>
      </c>
      <c r="S294" s="27" t="e">
        <f>DATEDIF($R294,Key!$G$2,"Y")</f>
        <v>#VALUE!</v>
      </c>
      <c r="T294" s="156" t="e">
        <f>VLOOKUP($S294,Key!$C$2:$D$125,2,FALSE)</f>
        <v>#VALUE!</v>
      </c>
      <c r="U294" s="290" t="str">
        <f t="shared" si="47"/>
        <v/>
      </c>
      <c r="V294" s="151" t="str">
        <f>IF(ISERROR($N294&amp;$T294)," ",$N294&amp;$T294)</f>
        <v xml:space="preserve"> </v>
      </c>
      <c r="W294" s="194" t="e">
        <f>IF(#REF!="Y",1,0)</f>
        <v>#REF!</v>
      </c>
      <c r="X294" s="147"/>
      <c r="Y294" s="147"/>
      <c r="Z294" s="147"/>
      <c r="AA294" s="147"/>
      <c r="AB294" s="147"/>
      <c r="AC294" s="147"/>
      <c r="AD294" s="148"/>
      <c r="AE294" s="148"/>
      <c r="AF294" s="148"/>
      <c r="AG294" s="147"/>
      <c r="AH294" s="147"/>
      <c r="AI294" s="147"/>
      <c r="AJ294" s="147"/>
      <c r="AK294" s="147"/>
      <c r="AL294" s="147"/>
      <c r="AM294" s="147"/>
      <c r="AN294" s="196">
        <f t="shared" si="41"/>
        <v>0</v>
      </c>
      <c r="AO294" s="196">
        <f t="shared" si="42"/>
        <v>0</v>
      </c>
      <c r="AP294" s="205"/>
      <c r="AQ294" s="115">
        <f>IF(AND($H294="",$I294="",$L294=""),Key!$G$9,Key!$G$8)</f>
        <v>0</v>
      </c>
      <c r="AR294" s="111">
        <f>$AN294*Key!$G$12</f>
        <v>0</v>
      </c>
      <c r="AS294" s="190"/>
      <c r="AT294" s="190"/>
      <c r="AU294" s="192">
        <f t="shared" si="43"/>
        <v>0</v>
      </c>
      <c r="AV294" s="175">
        <f t="shared" si="44"/>
        <v>0</v>
      </c>
      <c r="AW294" s="204">
        <f>AP294*Key!$G$5</f>
        <v>0</v>
      </c>
      <c r="AX294" s="150"/>
      <c r="AY294" s="176">
        <f t="shared" si="45"/>
        <v>0</v>
      </c>
    </row>
    <row r="295" spans="1:51" ht="15.75" thickBot="1">
      <c r="A295" s="22">
        <v>271</v>
      </c>
      <c r="B295" s="84">
        <f t="shared" si="40"/>
        <v>0</v>
      </c>
      <c r="C295" s="213"/>
      <c r="D295" s="214"/>
      <c r="E295" s="214"/>
      <c r="F295" s="214"/>
      <c r="G295" s="215"/>
      <c r="H295" s="149"/>
      <c r="I295" s="142"/>
      <c r="J295" s="212" t="str">
        <f t="shared" si="46"/>
        <v xml:space="preserve"> </v>
      </c>
      <c r="K295" s="212"/>
      <c r="L295" s="149"/>
      <c r="M295" s="149"/>
      <c r="N295" s="150"/>
      <c r="O295" s="150"/>
      <c r="P295" s="150"/>
      <c r="Q295" s="150"/>
      <c r="R295" s="156" t="str">
        <f t="shared" si="48"/>
        <v>//</v>
      </c>
      <c r="S295" s="27" t="e">
        <f>DATEDIF($R295,Key!$G$2,"Y")</f>
        <v>#VALUE!</v>
      </c>
      <c r="T295" s="156" t="e">
        <f>VLOOKUP($S295,Key!$C$2:$D$125,2,FALSE)</f>
        <v>#VALUE!</v>
      </c>
      <c r="U295" s="290" t="str">
        <f t="shared" si="47"/>
        <v/>
      </c>
      <c r="V295" s="151" t="str">
        <f>IF(ISERROR($N295&amp;$T295)," ",$N295&amp;$T295)</f>
        <v xml:space="preserve"> </v>
      </c>
      <c r="W295" s="194" t="e">
        <f>IF(#REF!="Y",1,0)</f>
        <v>#REF!</v>
      </c>
      <c r="X295" s="147"/>
      <c r="Y295" s="147"/>
      <c r="Z295" s="147"/>
      <c r="AA295" s="147"/>
      <c r="AB295" s="147"/>
      <c r="AC295" s="147"/>
      <c r="AD295" s="148"/>
      <c r="AE295" s="148"/>
      <c r="AF295" s="148"/>
      <c r="AG295" s="147"/>
      <c r="AH295" s="147"/>
      <c r="AI295" s="147"/>
      <c r="AJ295" s="147"/>
      <c r="AK295" s="147"/>
      <c r="AL295" s="147"/>
      <c r="AM295" s="147"/>
      <c r="AN295" s="196">
        <f t="shared" si="41"/>
        <v>0</v>
      </c>
      <c r="AO295" s="196">
        <f t="shared" si="42"/>
        <v>0</v>
      </c>
      <c r="AP295" s="205"/>
      <c r="AQ295" s="115">
        <f>IF(AND($H295="",$I295="",$L295=""),Key!$G$9,Key!$G$8)</f>
        <v>0</v>
      </c>
      <c r="AR295" s="111">
        <f>$AN295*Key!$G$12</f>
        <v>0</v>
      </c>
      <c r="AS295" s="190"/>
      <c r="AT295" s="190"/>
      <c r="AU295" s="192">
        <f t="shared" si="43"/>
        <v>0</v>
      </c>
      <c r="AV295" s="175">
        <f t="shared" si="44"/>
        <v>0</v>
      </c>
      <c r="AW295" s="204">
        <f>AP295*Key!$G$5</f>
        <v>0</v>
      </c>
      <c r="AX295" s="150"/>
      <c r="AY295" s="176">
        <f t="shared" si="45"/>
        <v>0</v>
      </c>
    </row>
    <row r="296" spans="1:51" ht="15.75" thickBot="1">
      <c r="A296" s="22">
        <v>272</v>
      </c>
      <c r="B296" s="84">
        <f t="shared" si="40"/>
        <v>0</v>
      </c>
      <c r="C296" s="213"/>
      <c r="D296" s="214"/>
      <c r="E296" s="214"/>
      <c r="F296" s="214"/>
      <c r="G296" s="215"/>
      <c r="H296" s="149"/>
      <c r="I296" s="142"/>
      <c r="J296" s="212" t="str">
        <f t="shared" si="46"/>
        <v xml:space="preserve"> </v>
      </c>
      <c r="K296" s="212"/>
      <c r="L296" s="149"/>
      <c r="M296" s="149"/>
      <c r="N296" s="150"/>
      <c r="O296" s="150"/>
      <c r="P296" s="150"/>
      <c r="Q296" s="150"/>
      <c r="R296" s="156" t="str">
        <f t="shared" si="48"/>
        <v>//</v>
      </c>
      <c r="S296" s="27" t="e">
        <f>DATEDIF($R296,Key!$G$2,"Y")</f>
        <v>#VALUE!</v>
      </c>
      <c r="T296" s="156" t="e">
        <f>VLOOKUP($S296,Key!$C$2:$D$125,2,FALSE)</f>
        <v>#VALUE!</v>
      </c>
      <c r="U296" s="290" t="str">
        <f t="shared" si="47"/>
        <v/>
      </c>
      <c r="V296" s="151" t="str">
        <f>IF(ISERROR($N296&amp;$T296)," ",$N296&amp;$T296)</f>
        <v xml:space="preserve"> </v>
      </c>
      <c r="W296" s="194" t="e">
        <f>IF(#REF!="Y",1,0)</f>
        <v>#REF!</v>
      </c>
      <c r="X296" s="147"/>
      <c r="Y296" s="147"/>
      <c r="Z296" s="147"/>
      <c r="AA296" s="147"/>
      <c r="AB296" s="147"/>
      <c r="AC296" s="147"/>
      <c r="AD296" s="148"/>
      <c r="AE296" s="148"/>
      <c r="AF296" s="148"/>
      <c r="AG296" s="147"/>
      <c r="AH296" s="147"/>
      <c r="AI296" s="147"/>
      <c r="AJ296" s="147"/>
      <c r="AK296" s="147"/>
      <c r="AL296" s="147"/>
      <c r="AM296" s="147"/>
      <c r="AN296" s="196">
        <f t="shared" si="41"/>
        <v>0</v>
      </c>
      <c r="AO296" s="196">
        <f t="shared" si="42"/>
        <v>0</v>
      </c>
      <c r="AP296" s="205"/>
      <c r="AQ296" s="115">
        <f>IF(AND($H296="",$I296="",$L296=""),Key!$G$9,Key!$G$8)</f>
        <v>0</v>
      </c>
      <c r="AR296" s="111">
        <f>$AN296*Key!$G$12</f>
        <v>0</v>
      </c>
      <c r="AS296" s="190"/>
      <c r="AT296" s="190"/>
      <c r="AU296" s="192">
        <f t="shared" si="43"/>
        <v>0</v>
      </c>
      <c r="AV296" s="175">
        <f t="shared" si="44"/>
        <v>0</v>
      </c>
      <c r="AW296" s="204">
        <f>AP296*Key!$G$5</f>
        <v>0</v>
      </c>
      <c r="AX296" s="150"/>
      <c r="AY296" s="176">
        <f t="shared" si="45"/>
        <v>0</v>
      </c>
    </row>
    <row r="297" spans="1:51" ht="15.75" thickBot="1">
      <c r="A297" s="22">
        <v>273</v>
      </c>
      <c r="B297" s="84">
        <f t="shared" si="40"/>
        <v>0</v>
      </c>
      <c r="C297" s="213"/>
      <c r="D297" s="214"/>
      <c r="E297" s="214"/>
      <c r="F297" s="214"/>
      <c r="G297" s="215"/>
      <c r="H297" s="149"/>
      <c r="I297" s="142"/>
      <c r="J297" s="212" t="str">
        <f t="shared" si="46"/>
        <v xml:space="preserve"> </v>
      </c>
      <c r="K297" s="212"/>
      <c r="L297" s="149"/>
      <c r="M297" s="149"/>
      <c r="N297" s="150"/>
      <c r="O297" s="150"/>
      <c r="P297" s="150"/>
      <c r="Q297" s="150"/>
      <c r="R297" s="156" t="str">
        <f t="shared" si="48"/>
        <v>//</v>
      </c>
      <c r="S297" s="27" t="e">
        <f>DATEDIF($R297,Key!$G$2,"Y")</f>
        <v>#VALUE!</v>
      </c>
      <c r="T297" s="156" t="e">
        <f>VLOOKUP($S297,Key!$C$2:$D$125,2,FALSE)</f>
        <v>#VALUE!</v>
      </c>
      <c r="U297" s="290" t="str">
        <f t="shared" si="47"/>
        <v/>
      </c>
      <c r="V297" s="151" t="str">
        <f>IF(ISERROR($N297&amp;$T297)," ",$N297&amp;$T297)</f>
        <v xml:space="preserve"> </v>
      </c>
      <c r="W297" s="194" t="e">
        <f>IF(#REF!="Y",1,0)</f>
        <v>#REF!</v>
      </c>
      <c r="X297" s="147"/>
      <c r="Y297" s="147"/>
      <c r="Z297" s="147"/>
      <c r="AA297" s="147"/>
      <c r="AB297" s="147"/>
      <c r="AC297" s="147"/>
      <c r="AD297" s="148"/>
      <c r="AE297" s="148"/>
      <c r="AF297" s="148"/>
      <c r="AG297" s="147"/>
      <c r="AH297" s="147"/>
      <c r="AI297" s="147"/>
      <c r="AJ297" s="147"/>
      <c r="AK297" s="147"/>
      <c r="AL297" s="147"/>
      <c r="AM297" s="147"/>
      <c r="AN297" s="196">
        <f t="shared" si="41"/>
        <v>0</v>
      </c>
      <c r="AO297" s="196">
        <f t="shared" si="42"/>
        <v>0</v>
      </c>
      <c r="AP297" s="205"/>
      <c r="AQ297" s="115">
        <f>IF(AND($H297="",$I297="",$L297=""),Key!$G$9,Key!$G$8)</f>
        <v>0</v>
      </c>
      <c r="AR297" s="111">
        <f>$AN297*Key!$G$12</f>
        <v>0</v>
      </c>
      <c r="AS297" s="190"/>
      <c r="AT297" s="190"/>
      <c r="AU297" s="192">
        <f t="shared" si="43"/>
        <v>0</v>
      </c>
      <c r="AV297" s="175">
        <f t="shared" si="44"/>
        <v>0</v>
      </c>
      <c r="AW297" s="204">
        <f>AP297*Key!$G$5</f>
        <v>0</v>
      </c>
      <c r="AX297" s="150"/>
      <c r="AY297" s="176">
        <f t="shared" si="45"/>
        <v>0</v>
      </c>
    </row>
    <row r="298" spans="1:51" ht="15.75" thickBot="1">
      <c r="A298" s="22">
        <v>274</v>
      </c>
      <c r="B298" s="84">
        <f t="shared" si="40"/>
        <v>0</v>
      </c>
      <c r="C298" s="213"/>
      <c r="D298" s="214"/>
      <c r="E298" s="214"/>
      <c r="F298" s="214"/>
      <c r="G298" s="215"/>
      <c r="H298" s="149"/>
      <c r="I298" s="142"/>
      <c r="J298" s="212" t="str">
        <f t="shared" si="46"/>
        <v xml:space="preserve"> </v>
      </c>
      <c r="K298" s="212"/>
      <c r="L298" s="149"/>
      <c r="M298" s="149"/>
      <c r="N298" s="150"/>
      <c r="O298" s="150"/>
      <c r="P298" s="150"/>
      <c r="Q298" s="150"/>
      <c r="R298" s="156" t="str">
        <f t="shared" si="48"/>
        <v>//</v>
      </c>
      <c r="S298" s="27" t="e">
        <f>DATEDIF($R298,Key!$G$2,"Y")</f>
        <v>#VALUE!</v>
      </c>
      <c r="T298" s="156" t="e">
        <f>VLOOKUP($S298,Key!$C$2:$D$125,2,FALSE)</f>
        <v>#VALUE!</v>
      </c>
      <c r="U298" s="290" t="str">
        <f t="shared" si="47"/>
        <v/>
      </c>
      <c r="V298" s="151" t="str">
        <f>IF(ISERROR($N298&amp;$T298)," ",$N298&amp;$T298)</f>
        <v xml:space="preserve"> </v>
      </c>
      <c r="W298" s="194" t="e">
        <f>IF(#REF!="Y",1,0)</f>
        <v>#REF!</v>
      </c>
      <c r="X298" s="147"/>
      <c r="Y298" s="147"/>
      <c r="Z298" s="147"/>
      <c r="AA298" s="147"/>
      <c r="AB298" s="147"/>
      <c r="AC298" s="147"/>
      <c r="AD298" s="148"/>
      <c r="AE298" s="148"/>
      <c r="AF298" s="148"/>
      <c r="AG298" s="147"/>
      <c r="AH298" s="147"/>
      <c r="AI298" s="147"/>
      <c r="AJ298" s="147"/>
      <c r="AK298" s="147"/>
      <c r="AL298" s="147"/>
      <c r="AM298" s="147"/>
      <c r="AN298" s="196">
        <f t="shared" si="41"/>
        <v>0</v>
      </c>
      <c r="AO298" s="196">
        <f t="shared" si="42"/>
        <v>0</v>
      </c>
      <c r="AP298" s="205"/>
      <c r="AQ298" s="115">
        <f>IF(AND($H298="",$I298="",$L298=""),Key!$G$9,Key!$G$8)</f>
        <v>0</v>
      </c>
      <c r="AR298" s="111">
        <f>$AN298*Key!$G$12</f>
        <v>0</v>
      </c>
      <c r="AS298" s="190"/>
      <c r="AT298" s="190"/>
      <c r="AU298" s="192">
        <f t="shared" si="43"/>
        <v>0</v>
      </c>
      <c r="AV298" s="175">
        <f t="shared" si="44"/>
        <v>0</v>
      </c>
      <c r="AW298" s="204">
        <f>AP298*Key!$G$5</f>
        <v>0</v>
      </c>
      <c r="AX298" s="150"/>
      <c r="AY298" s="176">
        <f t="shared" si="45"/>
        <v>0</v>
      </c>
    </row>
    <row r="299" spans="1:51" ht="15.75" thickBot="1">
      <c r="A299" s="22">
        <v>275</v>
      </c>
      <c r="B299" s="84">
        <f t="shared" si="40"/>
        <v>0</v>
      </c>
      <c r="C299" s="213"/>
      <c r="D299" s="214"/>
      <c r="E299" s="214"/>
      <c r="F299" s="214"/>
      <c r="G299" s="215"/>
      <c r="H299" s="149"/>
      <c r="I299" s="142"/>
      <c r="J299" s="212" t="str">
        <f t="shared" si="46"/>
        <v xml:space="preserve"> </v>
      </c>
      <c r="K299" s="212"/>
      <c r="L299" s="149"/>
      <c r="M299" s="149"/>
      <c r="N299" s="150"/>
      <c r="O299" s="150"/>
      <c r="P299" s="150"/>
      <c r="Q299" s="150"/>
      <c r="R299" s="156" t="str">
        <f t="shared" si="48"/>
        <v>//</v>
      </c>
      <c r="S299" s="27" t="e">
        <f>DATEDIF($R299,Key!$G$2,"Y")</f>
        <v>#VALUE!</v>
      </c>
      <c r="T299" s="156" t="e">
        <f>VLOOKUP($S299,Key!$C$2:$D$125,2,FALSE)</f>
        <v>#VALUE!</v>
      </c>
      <c r="U299" s="290" t="str">
        <f t="shared" si="47"/>
        <v/>
      </c>
      <c r="V299" s="151" t="str">
        <f>IF(ISERROR($N299&amp;$T299)," ",$N299&amp;$T299)</f>
        <v xml:space="preserve"> </v>
      </c>
      <c r="W299" s="194" t="e">
        <f>IF(#REF!="Y",1,0)</f>
        <v>#REF!</v>
      </c>
      <c r="X299" s="147"/>
      <c r="Y299" s="147"/>
      <c r="Z299" s="147"/>
      <c r="AA299" s="147"/>
      <c r="AB299" s="147"/>
      <c r="AC299" s="147"/>
      <c r="AD299" s="148"/>
      <c r="AE299" s="148"/>
      <c r="AF299" s="148"/>
      <c r="AG299" s="147"/>
      <c r="AH299" s="147"/>
      <c r="AI299" s="147"/>
      <c r="AJ299" s="147"/>
      <c r="AK299" s="147"/>
      <c r="AL299" s="147"/>
      <c r="AM299" s="147"/>
      <c r="AN299" s="196">
        <f t="shared" si="41"/>
        <v>0</v>
      </c>
      <c r="AO299" s="196">
        <f t="shared" si="42"/>
        <v>0</v>
      </c>
      <c r="AP299" s="205"/>
      <c r="AQ299" s="115">
        <f>IF(AND($H299="",$I299="",$L299=""),Key!$G$9,Key!$G$8)</f>
        <v>0</v>
      </c>
      <c r="AR299" s="111">
        <f>$AN299*Key!$G$12</f>
        <v>0</v>
      </c>
      <c r="AS299" s="190"/>
      <c r="AT299" s="190"/>
      <c r="AU299" s="192">
        <f t="shared" si="43"/>
        <v>0</v>
      </c>
      <c r="AV299" s="175">
        <f t="shared" si="44"/>
        <v>0</v>
      </c>
      <c r="AW299" s="204">
        <f>AP299*Key!$G$5</f>
        <v>0</v>
      </c>
      <c r="AX299" s="150"/>
      <c r="AY299" s="176">
        <f t="shared" si="45"/>
        <v>0</v>
      </c>
    </row>
    <row r="300" spans="1:51" ht="15.75" thickBot="1">
      <c r="A300" s="22">
        <v>276</v>
      </c>
      <c r="B300" s="84">
        <f t="shared" si="40"/>
        <v>0</v>
      </c>
      <c r="C300" s="213"/>
      <c r="D300" s="214"/>
      <c r="E300" s="214"/>
      <c r="F300" s="214"/>
      <c r="G300" s="215"/>
      <c r="H300" s="149"/>
      <c r="I300" s="142"/>
      <c r="J300" s="212" t="str">
        <f t="shared" si="46"/>
        <v xml:space="preserve"> </v>
      </c>
      <c r="K300" s="212"/>
      <c r="L300" s="149"/>
      <c r="M300" s="149"/>
      <c r="N300" s="150"/>
      <c r="O300" s="150"/>
      <c r="P300" s="150"/>
      <c r="Q300" s="150"/>
      <c r="R300" s="156" t="str">
        <f t="shared" si="48"/>
        <v>//</v>
      </c>
      <c r="S300" s="27" t="e">
        <f>DATEDIF($R300,Key!$G$2,"Y")</f>
        <v>#VALUE!</v>
      </c>
      <c r="T300" s="156" t="e">
        <f>VLOOKUP($S300,Key!$C$2:$D$125,2,FALSE)</f>
        <v>#VALUE!</v>
      </c>
      <c r="U300" s="290" t="str">
        <f t="shared" si="47"/>
        <v/>
      </c>
      <c r="V300" s="151" t="str">
        <f>IF(ISERROR($N300&amp;$T300)," ",$N300&amp;$T300)</f>
        <v xml:space="preserve"> </v>
      </c>
      <c r="W300" s="194" t="e">
        <f>IF(#REF!="Y",1,0)</f>
        <v>#REF!</v>
      </c>
      <c r="X300" s="147"/>
      <c r="Y300" s="147"/>
      <c r="Z300" s="147"/>
      <c r="AA300" s="147"/>
      <c r="AB300" s="147"/>
      <c r="AC300" s="147"/>
      <c r="AD300" s="148"/>
      <c r="AE300" s="148"/>
      <c r="AF300" s="148"/>
      <c r="AG300" s="147"/>
      <c r="AH300" s="147"/>
      <c r="AI300" s="147"/>
      <c r="AJ300" s="147"/>
      <c r="AK300" s="147"/>
      <c r="AL300" s="147"/>
      <c r="AM300" s="147"/>
      <c r="AN300" s="196">
        <f t="shared" si="41"/>
        <v>0</v>
      </c>
      <c r="AO300" s="196">
        <f t="shared" si="42"/>
        <v>0</v>
      </c>
      <c r="AP300" s="205"/>
      <c r="AQ300" s="115">
        <f>IF(AND($H300="",$I300="",$L300=""),Key!$G$9,Key!$G$8)</f>
        <v>0</v>
      </c>
      <c r="AR300" s="111">
        <f>$AN300*Key!$G$12</f>
        <v>0</v>
      </c>
      <c r="AS300" s="190"/>
      <c r="AT300" s="190"/>
      <c r="AU300" s="192">
        <f t="shared" si="43"/>
        <v>0</v>
      </c>
      <c r="AV300" s="175">
        <f t="shared" si="44"/>
        <v>0</v>
      </c>
      <c r="AW300" s="204">
        <f>AP300*Key!$G$5</f>
        <v>0</v>
      </c>
      <c r="AX300" s="150"/>
      <c r="AY300" s="176">
        <f t="shared" si="45"/>
        <v>0</v>
      </c>
    </row>
    <row r="301" spans="1:51" ht="15.75" thickBot="1">
      <c r="A301" s="22">
        <v>277</v>
      </c>
      <c r="B301" s="84">
        <f t="shared" si="40"/>
        <v>0</v>
      </c>
      <c r="C301" s="213"/>
      <c r="D301" s="214"/>
      <c r="E301" s="214"/>
      <c r="F301" s="214"/>
      <c r="G301" s="215"/>
      <c r="H301" s="149"/>
      <c r="I301" s="142"/>
      <c r="J301" s="212" t="str">
        <f t="shared" si="46"/>
        <v xml:space="preserve"> </v>
      </c>
      <c r="K301" s="212"/>
      <c r="L301" s="149"/>
      <c r="M301" s="149"/>
      <c r="N301" s="150"/>
      <c r="O301" s="150"/>
      <c r="P301" s="150"/>
      <c r="Q301" s="150"/>
      <c r="R301" s="156" t="str">
        <f t="shared" si="48"/>
        <v>//</v>
      </c>
      <c r="S301" s="27" t="e">
        <f>DATEDIF($R301,Key!$G$2,"Y")</f>
        <v>#VALUE!</v>
      </c>
      <c r="T301" s="156" t="e">
        <f>VLOOKUP($S301,Key!$C$2:$D$125,2,FALSE)</f>
        <v>#VALUE!</v>
      </c>
      <c r="U301" s="290" t="str">
        <f t="shared" si="47"/>
        <v/>
      </c>
      <c r="V301" s="151" t="str">
        <f>IF(ISERROR($N301&amp;$T301)," ",$N301&amp;$T301)</f>
        <v xml:space="preserve"> </v>
      </c>
      <c r="W301" s="194" t="e">
        <f>IF(#REF!="Y",1,0)</f>
        <v>#REF!</v>
      </c>
      <c r="X301" s="147"/>
      <c r="Y301" s="147"/>
      <c r="Z301" s="147"/>
      <c r="AA301" s="147"/>
      <c r="AB301" s="147"/>
      <c r="AC301" s="147"/>
      <c r="AD301" s="148"/>
      <c r="AE301" s="148"/>
      <c r="AF301" s="148"/>
      <c r="AG301" s="147"/>
      <c r="AH301" s="147"/>
      <c r="AI301" s="147"/>
      <c r="AJ301" s="147"/>
      <c r="AK301" s="147"/>
      <c r="AL301" s="147"/>
      <c r="AM301" s="147"/>
      <c r="AN301" s="196">
        <f t="shared" si="41"/>
        <v>0</v>
      </c>
      <c r="AO301" s="196">
        <f t="shared" si="42"/>
        <v>0</v>
      </c>
      <c r="AP301" s="205"/>
      <c r="AQ301" s="115">
        <f>IF(AND($H301="",$I301="",$L301=""),Key!$G$9,Key!$G$8)</f>
        <v>0</v>
      </c>
      <c r="AR301" s="111">
        <f>$AN301*Key!$G$12</f>
        <v>0</v>
      </c>
      <c r="AS301" s="190"/>
      <c r="AT301" s="190"/>
      <c r="AU301" s="192">
        <f t="shared" si="43"/>
        <v>0</v>
      </c>
      <c r="AV301" s="175">
        <f t="shared" si="44"/>
        <v>0</v>
      </c>
      <c r="AW301" s="204">
        <f>AP301*Key!$G$5</f>
        <v>0</v>
      </c>
      <c r="AX301" s="150"/>
      <c r="AY301" s="176">
        <f t="shared" si="45"/>
        <v>0</v>
      </c>
    </row>
    <row r="302" spans="1:51" ht="15.75" thickBot="1">
      <c r="A302" s="22">
        <v>278</v>
      </c>
      <c r="B302" s="84">
        <f t="shared" si="40"/>
        <v>0</v>
      </c>
      <c r="C302" s="213"/>
      <c r="D302" s="214"/>
      <c r="E302" s="214"/>
      <c r="F302" s="214"/>
      <c r="G302" s="215"/>
      <c r="H302" s="149"/>
      <c r="I302" s="142"/>
      <c r="J302" s="212" t="str">
        <f t="shared" si="46"/>
        <v xml:space="preserve"> </v>
      </c>
      <c r="K302" s="212"/>
      <c r="L302" s="149"/>
      <c r="M302" s="149"/>
      <c r="N302" s="150"/>
      <c r="O302" s="150"/>
      <c r="P302" s="150"/>
      <c r="Q302" s="150"/>
      <c r="R302" s="156" t="str">
        <f t="shared" si="48"/>
        <v>//</v>
      </c>
      <c r="S302" s="27" t="e">
        <f>DATEDIF($R302,Key!$G$2,"Y")</f>
        <v>#VALUE!</v>
      </c>
      <c r="T302" s="156" t="e">
        <f>VLOOKUP($S302,Key!$C$2:$D$125,2,FALSE)</f>
        <v>#VALUE!</v>
      </c>
      <c r="U302" s="290" t="str">
        <f t="shared" si="47"/>
        <v/>
      </c>
      <c r="V302" s="151" t="str">
        <f>IF(ISERROR($N302&amp;$T302)," ",$N302&amp;$T302)</f>
        <v xml:space="preserve"> </v>
      </c>
      <c r="W302" s="194" t="e">
        <f>IF(#REF!="Y",1,0)</f>
        <v>#REF!</v>
      </c>
      <c r="X302" s="147"/>
      <c r="Y302" s="147"/>
      <c r="Z302" s="147"/>
      <c r="AA302" s="147"/>
      <c r="AB302" s="147"/>
      <c r="AC302" s="147"/>
      <c r="AD302" s="148"/>
      <c r="AE302" s="148"/>
      <c r="AF302" s="148"/>
      <c r="AG302" s="147"/>
      <c r="AH302" s="147"/>
      <c r="AI302" s="147"/>
      <c r="AJ302" s="147"/>
      <c r="AK302" s="147"/>
      <c r="AL302" s="147"/>
      <c r="AM302" s="147"/>
      <c r="AN302" s="196">
        <f t="shared" si="41"/>
        <v>0</v>
      </c>
      <c r="AO302" s="196">
        <f t="shared" si="42"/>
        <v>0</v>
      </c>
      <c r="AP302" s="205"/>
      <c r="AQ302" s="115">
        <f>IF(AND($H302="",$I302="",$L302=""),Key!$G$9,Key!$G$8)</f>
        <v>0</v>
      </c>
      <c r="AR302" s="111">
        <f>$AN302*Key!$G$12</f>
        <v>0</v>
      </c>
      <c r="AS302" s="190"/>
      <c r="AT302" s="190"/>
      <c r="AU302" s="192">
        <f t="shared" si="43"/>
        <v>0</v>
      </c>
      <c r="AV302" s="175">
        <f t="shared" si="44"/>
        <v>0</v>
      </c>
      <c r="AW302" s="204">
        <f>AP302*Key!$G$5</f>
        <v>0</v>
      </c>
      <c r="AX302" s="150"/>
      <c r="AY302" s="176">
        <f t="shared" si="45"/>
        <v>0</v>
      </c>
    </row>
    <row r="303" spans="1:51" ht="15.75" thickBot="1">
      <c r="A303" s="22">
        <v>279</v>
      </c>
      <c r="B303" s="84">
        <f t="shared" si="40"/>
        <v>0</v>
      </c>
      <c r="C303" s="213"/>
      <c r="D303" s="214"/>
      <c r="E303" s="214"/>
      <c r="F303" s="214"/>
      <c r="G303" s="215"/>
      <c r="H303" s="149"/>
      <c r="I303" s="142"/>
      <c r="J303" s="212" t="str">
        <f t="shared" si="46"/>
        <v xml:space="preserve"> </v>
      </c>
      <c r="K303" s="212"/>
      <c r="L303" s="149"/>
      <c r="M303" s="149"/>
      <c r="N303" s="150"/>
      <c r="O303" s="150"/>
      <c r="P303" s="150"/>
      <c r="Q303" s="150"/>
      <c r="R303" s="156" t="str">
        <f t="shared" si="48"/>
        <v>//</v>
      </c>
      <c r="S303" s="27" t="e">
        <f>DATEDIF($R303,Key!$G$2,"Y")</f>
        <v>#VALUE!</v>
      </c>
      <c r="T303" s="156" t="e">
        <f>VLOOKUP($S303,Key!$C$2:$D$125,2,FALSE)</f>
        <v>#VALUE!</v>
      </c>
      <c r="U303" s="290" t="str">
        <f t="shared" si="47"/>
        <v/>
      </c>
      <c r="V303" s="151" t="str">
        <f>IF(ISERROR($N303&amp;$T303)," ",$N303&amp;$T303)</f>
        <v xml:space="preserve"> </v>
      </c>
      <c r="W303" s="194" t="e">
        <f>IF(#REF!="Y",1,0)</f>
        <v>#REF!</v>
      </c>
      <c r="X303" s="147"/>
      <c r="Y303" s="147"/>
      <c r="Z303" s="147"/>
      <c r="AA303" s="147"/>
      <c r="AB303" s="147"/>
      <c r="AC303" s="147"/>
      <c r="AD303" s="148"/>
      <c r="AE303" s="148"/>
      <c r="AF303" s="148"/>
      <c r="AG303" s="147"/>
      <c r="AH303" s="147"/>
      <c r="AI303" s="147"/>
      <c r="AJ303" s="147"/>
      <c r="AK303" s="147"/>
      <c r="AL303" s="147"/>
      <c r="AM303" s="147"/>
      <c r="AN303" s="196">
        <f t="shared" si="41"/>
        <v>0</v>
      </c>
      <c r="AO303" s="196">
        <f t="shared" si="42"/>
        <v>0</v>
      </c>
      <c r="AP303" s="205"/>
      <c r="AQ303" s="115">
        <f>IF(AND($H303="",$I303="",$L303=""),Key!$G$9,Key!$G$8)</f>
        <v>0</v>
      </c>
      <c r="AR303" s="111">
        <f>$AN303*Key!$G$12</f>
        <v>0</v>
      </c>
      <c r="AS303" s="190"/>
      <c r="AT303" s="190"/>
      <c r="AU303" s="192">
        <f t="shared" si="43"/>
        <v>0</v>
      </c>
      <c r="AV303" s="175">
        <f t="shared" si="44"/>
        <v>0</v>
      </c>
      <c r="AW303" s="204">
        <f>AP303*Key!$G$5</f>
        <v>0</v>
      </c>
      <c r="AX303" s="150"/>
      <c r="AY303" s="176">
        <f t="shared" si="45"/>
        <v>0</v>
      </c>
    </row>
    <row r="304" spans="1:51" ht="15.75" thickBot="1">
      <c r="A304" s="22">
        <v>280</v>
      </c>
      <c r="B304" s="84">
        <f t="shared" si="40"/>
        <v>0</v>
      </c>
      <c r="C304" s="213"/>
      <c r="D304" s="214"/>
      <c r="E304" s="214"/>
      <c r="F304" s="214"/>
      <c r="G304" s="215"/>
      <c r="H304" s="149"/>
      <c r="I304" s="142"/>
      <c r="J304" s="212" t="str">
        <f t="shared" si="46"/>
        <v xml:space="preserve"> </v>
      </c>
      <c r="K304" s="212"/>
      <c r="L304" s="149"/>
      <c r="M304" s="149"/>
      <c r="N304" s="150"/>
      <c r="O304" s="150"/>
      <c r="P304" s="150"/>
      <c r="Q304" s="150"/>
      <c r="R304" s="156" t="str">
        <f t="shared" si="48"/>
        <v>//</v>
      </c>
      <c r="S304" s="27" t="e">
        <f>DATEDIF($R304,Key!$G$2,"Y")</f>
        <v>#VALUE!</v>
      </c>
      <c r="T304" s="156" t="e">
        <f>VLOOKUP($S304,Key!$C$2:$D$125,2,FALSE)</f>
        <v>#VALUE!</v>
      </c>
      <c r="U304" s="290" t="str">
        <f t="shared" si="47"/>
        <v/>
      </c>
      <c r="V304" s="151" t="str">
        <f>IF(ISERROR($N304&amp;$T304)," ",$N304&amp;$T304)</f>
        <v xml:space="preserve"> </v>
      </c>
      <c r="W304" s="194" t="e">
        <f>IF(#REF!="Y",1,0)</f>
        <v>#REF!</v>
      </c>
      <c r="X304" s="147"/>
      <c r="Y304" s="147"/>
      <c r="Z304" s="147"/>
      <c r="AA304" s="147"/>
      <c r="AB304" s="147"/>
      <c r="AC304" s="147"/>
      <c r="AD304" s="148"/>
      <c r="AE304" s="148"/>
      <c r="AF304" s="148"/>
      <c r="AG304" s="147"/>
      <c r="AH304" s="147"/>
      <c r="AI304" s="147"/>
      <c r="AJ304" s="147"/>
      <c r="AK304" s="147"/>
      <c r="AL304" s="147"/>
      <c r="AM304" s="147"/>
      <c r="AN304" s="196">
        <f t="shared" si="41"/>
        <v>0</v>
      </c>
      <c r="AO304" s="196">
        <f t="shared" si="42"/>
        <v>0</v>
      </c>
      <c r="AP304" s="205"/>
      <c r="AQ304" s="115">
        <f>IF(AND($H304="",$I304="",$L304=""),Key!$G$9,Key!$G$8)</f>
        <v>0</v>
      </c>
      <c r="AR304" s="111">
        <f>$AN304*Key!$G$12</f>
        <v>0</v>
      </c>
      <c r="AS304" s="190"/>
      <c r="AT304" s="190"/>
      <c r="AU304" s="192">
        <f t="shared" si="43"/>
        <v>0</v>
      </c>
      <c r="AV304" s="175">
        <f t="shared" si="44"/>
        <v>0</v>
      </c>
      <c r="AW304" s="204">
        <f>AP304*Key!$G$5</f>
        <v>0</v>
      </c>
      <c r="AX304" s="150"/>
      <c r="AY304" s="176">
        <f t="shared" si="45"/>
        <v>0</v>
      </c>
    </row>
    <row r="305" spans="1:51" ht="15.75" thickBot="1">
      <c r="A305" s="22">
        <v>281</v>
      </c>
      <c r="B305" s="84">
        <f t="shared" si="40"/>
        <v>0</v>
      </c>
      <c r="C305" s="213"/>
      <c r="D305" s="214"/>
      <c r="E305" s="214"/>
      <c r="F305" s="214"/>
      <c r="G305" s="215"/>
      <c r="H305" s="149"/>
      <c r="I305" s="142"/>
      <c r="J305" s="212" t="str">
        <f t="shared" si="46"/>
        <v xml:space="preserve"> </v>
      </c>
      <c r="K305" s="212"/>
      <c r="L305" s="149"/>
      <c r="M305" s="149"/>
      <c r="N305" s="150"/>
      <c r="O305" s="150"/>
      <c r="P305" s="150"/>
      <c r="Q305" s="150"/>
      <c r="R305" s="156" t="str">
        <f t="shared" si="48"/>
        <v>//</v>
      </c>
      <c r="S305" s="27" t="e">
        <f>DATEDIF($R305,Key!$G$2,"Y")</f>
        <v>#VALUE!</v>
      </c>
      <c r="T305" s="156" t="e">
        <f>VLOOKUP($S305,Key!$C$2:$D$125,2,FALSE)</f>
        <v>#VALUE!</v>
      </c>
      <c r="U305" s="290" t="str">
        <f t="shared" si="47"/>
        <v/>
      </c>
      <c r="V305" s="151" t="str">
        <f>IF(ISERROR($N305&amp;$T305)," ",$N305&amp;$T305)</f>
        <v xml:space="preserve"> </v>
      </c>
      <c r="W305" s="194" t="e">
        <f>IF(#REF!="Y",1,0)</f>
        <v>#REF!</v>
      </c>
      <c r="X305" s="147"/>
      <c r="Y305" s="147"/>
      <c r="Z305" s="147"/>
      <c r="AA305" s="147"/>
      <c r="AB305" s="147"/>
      <c r="AC305" s="147"/>
      <c r="AD305" s="148"/>
      <c r="AE305" s="148"/>
      <c r="AF305" s="148"/>
      <c r="AG305" s="147"/>
      <c r="AH305" s="147"/>
      <c r="AI305" s="147"/>
      <c r="AJ305" s="147"/>
      <c r="AK305" s="147"/>
      <c r="AL305" s="147"/>
      <c r="AM305" s="147"/>
      <c r="AN305" s="196">
        <f t="shared" si="41"/>
        <v>0</v>
      </c>
      <c r="AO305" s="196">
        <f t="shared" si="42"/>
        <v>0</v>
      </c>
      <c r="AP305" s="205"/>
      <c r="AQ305" s="115">
        <f>IF(AND($H305="",$I305="",$L305=""),Key!$G$9,Key!$G$8)</f>
        <v>0</v>
      </c>
      <c r="AR305" s="111">
        <f>$AN305*Key!$G$12</f>
        <v>0</v>
      </c>
      <c r="AS305" s="190"/>
      <c r="AT305" s="190"/>
      <c r="AU305" s="192">
        <f t="shared" si="43"/>
        <v>0</v>
      </c>
      <c r="AV305" s="175">
        <f t="shared" si="44"/>
        <v>0</v>
      </c>
      <c r="AW305" s="204">
        <f>AP305*Key!$G$5</f>
        <v>0</v>
      </c>
      <c r="AX305" s="150"/>
      <c r="AY305" s="176">
        <f t="shared" si="45"/>
        <v>0</v>
      </c>
    </row>
    <row r="306" spans="1:51" ht="15.75" thickBot="1">
      <c r="A306" s="22">
        <v>282</v>
      </c>
      <c r="B306" s="84">
        <f t="shared" si="40"/>
        <v>0</v>
      </c>
      <c r="C306" s="213"/>
      <c r="D306" s="214"/>
      <c r="E306" s="214"/>
      <c r="F306" s="214"/>
      <c r="G306" s="215"/>
      <c r="H306" s="149"/>
      <c r="I306" s="142"/>
      <c r="J306" s="212" t="str">
        <f t="shared" si="46"/>
        <v xml:space="preserve"> </v>
      </c>
      <c r="K306" s="212"/>
      <c r="L306" s="149"/>
      <c r="M306" s="149"/>
      <c r="N306" s="150"/>
      <c r="O306" s="150"/>
      <c r="P306" s="150"/>
      <c r="Q306" s="150"/>
      <c r="R306" s="156" t="str">
        <f t="shared" si="48"/>
        <v>//</v>
      </c>
      <c r="S306" s="27" t="e">
        <f>DATEDIF($R306,Key!$G$2,"Y")</f>
        <v>#VALUE!</v>
      </c>
      <c r="T306" s="156" t="e">
        <f>VLOOKUP($S306,Key!$C$2:$D$125,2,FALSE)</f>
        <v>#VALUE!</v>
      </c>
      <c r="U306" s="290" t="str">
        <f t="shared" si="47"/>
        <v/>
      </c>
      <c r="V306" s="151" t="str">
        <f>IF(ISERROR($N306&amp;$T306)," ",$N306&amp;$T306)</f>
        <v xml:space="preserve"> </v>
      </c>
      <c r="W306" s="194" t="e">
        <f>IF(#REF!="Y",1,0)</f>
        <v>#REF!</v>
      </c>
      <c r="X306" s="147"/>
      <c r="Y306" s="147"/>
      <c r="Z306" s="147"/>
      <c r="AA306" s="147"/>
      <c r="AB306" s="147"/>
      <c r="AC306" s="147"/>
      <c r="AD306" s="148"/>
      <c r="AE306" s="148"/>
      <c r="AF306" s="148"/>
      <c r="AG306" s="147"/>
      <c r="AH306" s="147"/>
      <c r="AI306" s="147"/>
      <c r="AJ306" s="147"/>
      <c r="AK306" s="147"/>
      <c r="AL306" s="147"/>
      <c r="AM306" s="147"/>
      <c r="AN306" s="196">
        <f t="shared" si="41"/>
        <v>0</v>
      </c>
      <c r="AO306" s="196">
        <f t="shared" si="42"/>
        <v>0</v>
      </c>
      <c r="AP306" s="205"/>
      <c r="AQ306" s="115">
        <f>IF(AND($H306="",$I306="",$L306=""),Key!$G$9,Key!$G$8)</f>
        <v>0</v>
      </c>
      <c r="AR306" s="111">
        <f>$AN306*Key!$G$12</f>
        <v>0</v>
      </c>
      <c r="AS306" s="190"/>
      <c r="AT306" s="190"/>
      <c r="AU306" s="192">
        <f t="shared" si="43"/>
        <v>0</v>
      </c>
      <c r="AV306" s="175">
        <f t="shared" si="44"/>
        <v>0</v>
      </c>
      <c r="AW306" s="204">
        <f>AP306*Key!$G$5</f>
        <v>0</v>
      </c>
      <c r="AX306" s="150"/>
      <c r="AY306" s="176">
        <f t="shared" si="45"/>
        <v>0</v>
      </c>
    </row>
    <row r="307" spans="1:51" ht="15.75" thickBot="1">
      <c r="A307" s="22">
        <v>283</v>
      </c>
      <c r="B307" s="84">
        <f t="shared" si="40"/>
        <v>0</v>
      </c>
      <c r="C307" s="213"/>
      <c r="D307" s="214"/>
      <c r="E307" s="214"/>
      <c r="F307" s="214"/>
      <c r="G307" s="215"/>
      <c r="H307" s="149"/>
      <c r="I307" s="142"/>
      <c r="J307" s="212" t="str">
        <f t="shared" si="46"/>
        <v xml:space="preserve"> </v>
      </c>
      <c r="K307" s="212"/>
      <c r="L307" s="149"/>
      <c r="M307" s="149"/>
      <c r="N307" s="150"/>
      <c r="O307" s="150"/>
      <c r="P307" s="150"/>
      <c r="Q307" s="150"/>
      <c r="R307" s="156" t="str">
        <f t="shared" si="48"/>
        <v>//</v>
      </c>
      <c r="S307" s="27" t="e">
        <f>DATEDIF($R307,Key!$G$2,"Y")</f>
        <v>#VALUE!</v>
      </c>
      <c r="T307" s="156" t="e">
        <f>VLOOKUP($S307,Key!$C$2:$D$125,2,FALSE)</f>
        <v>#VALUE!</v>
      </c>
      <c r="U307" s="290" t="str">
        <f t="shared" si="47"/>
        <v/>
      </c>
      <c r="V307" s="151" t="str">
        <f>IF(ISERROR($N307&amp;$T307)," ",$N307&amp;$T307)</f>
        <v xml:space="preserve"> </v>
      </c>
      <c r="W307" s="194" t="e">
        <f>IF(#REF!="Y",1,0)</f>
        <v>#REF!</v>
      </c>
      <c r="X307" s="147"/>
      <c r="Y307" s="147"/>
      <c r="Z307" s="147"/>
      <c r="AA307" s="147"/>
      <c r="AB307" s="147"/>
      <c r="AC307" s="147"/>
      <c r="AD307" s="148"/>
      <c r="AE307" s="148"/>
      <c r="AF307" s="148"/>
      <c r="AG307" s="147"/>
      <c r="AH307" s="147"/>
      <c r="AI307" s="147"/>
      <c r="AJ307" s="147"/>
      <c r="AK307" s="147"/>
      <c r="AL307" s="147"/>
      <c r="AM307" s="147"/>
      <c r="AN307" s="196">
        <f t="shared" si="41"/>
        <v>0</v>
      </c>
      <c r="AO307" s="196">
        <f t="shared" si="42"/>
        <v>0</v>
      </c>
      <c r="AP307" s="205"/>
      <c r="AQ307" s="115">
        <f>IF(AND($H307="",$I307="",$L307=""),Key!$G$9,Key!$G$8)</f>
        <v>0</v>
      </c>
      <c r="AR307" s="111">
        <f>$AN307*Key!$G$12</f>
        <v>0</v>
      </c>
      <c r="AS307" s="190"/>
      <c r="AT307" s="190"/>
      <c r="AU307" s="192">
        <f t="shared" si="43"/>
        <v>0</v>
      </c>
      <c r="AV307" s="175">
        <f t="shared" si="44"/>
        <v>0</v>
      </c>
      <c r="AW307" s="204">
        <f>AP307*Key!$G$5</f>
        <v>0</v>
      </c>
      <c r="AX307" s="150"/>
      <c r="AY307" s="176">
        <f t="shared" si="45"/>
        <v>0</v>
      </c>
    </row>
    <row r="308" spans="1:51" ht="15.75" thickBot="1">
      <c r="A308" s="22">
        <v>284</v>
      </c>
      <c r="B308" s="84">
        <f t="shared" si="40"/>
        <v>0</v>
      </c>
      <c r="C308" s="213"/>
      <c r="D308" s="214"/>
      <c r="E308" s="214"/>
      <c r="F308" s="214"/>
      <c r="G308" s="215"/>
      <c r="H308" s="149"/>
      <c r="I308" s="142"/>
      <c r="J308" s="212" t="str">
        <f t="shared" si="46"/>
        <v xml:space="preserve"> </v>
      </c>
      <c r="K308" s="212"/>
      <c r="L308" s="149"/>
      <c r="M308" s="149"/>
      <c r="N308" s="150"/>
      <c r="O308" s="150"/>
      <c r="P308" s="150"/>
      <c r="Q308" s="150"/>
      <c r="R308" s="156" t="str">
        <f t="shared" si="48"/>
        <v>//</v>
      </c>
      <c r="S308" s="27" t="e">
        <f>DATEDIF($R308,Key!$G$2,"Y")</f>
        <v>#VALUE!</v>
      </c>
      <c r="T308" s="156" t="e">
        <f>VLOOKUP($S308,Key!$C$2:$D$125,2,FALSE)</f>
        <v>#VALUE!</v>
      </c>
      <c r="U308" s="290" t="str">
        <f t="shared" si="47"/>
        <v/>
      </c>
      <c r="V308" s="151" t="str">
        <f>IF(ISERROR($N308&amp;$T308)," ",$N308&amp;$T308)</f>
        <v xml:space="preserve"> </v>
      </c>
      <c r="W308" s="194" t="e">
        <f>IF(#REF!="Y",1,0)</f>
        <v>#REF!</v>
      </c>
      <c r="X308" s="147"/>
      <c r="Y308" s="147"/>
      <c r="Z308" s="147"/>
      <c r="AA308" s="147"/>
      <c r="AB308" s="147"/>
      <c r="AC308" s="147"/>
      <c r="AD308" s="148"/>
      <c r="AE308" s="148"/>
      <c r="AF308" s="148"/>
      <c r="AG308" s="147"/>
      <c r="AH308" s="147"/>
      <c r="AI308" s="147"/>
      <c r="AJ308" s="147"/>
      <c r="AK308" s="147"/>
      <c r="AL308" s="147"/>
      <c r="AM308" s="147"/>
      <c r="AN308" s="196">
        <f t="shared" si="41"/>
        <v>0</v>
      </c>
      <c r="AO308" s="196">
        <f t="shared" si="42"/>
        <v>0</v>
      </c>
      <c r="AP308" s="205"/>
      <c r="AQ308" s="115">
        <f>IF(AND($H308="",$I308="",$L308=""),Key!$G$9,Key!$G$8)</f>
        <v>0</v>
      </c>
      <c r="AR308" s="111">
        <f>$AN308*Key!$G$12</f>
        <v>0</v>
      </c>
      <c r="AS308" s="190"/>
      <c r="AT308" s="190"/>
      <c r="AU308" s="192">
        <f t="shared" si="43"/>
        <v>0</v>
      </c>
      <c r="AV308" s="175">
        <f t="shared" si="44"/>
        <v>0</v>
      </c>
      <c r="AW308" s="204">
        <f>AP308*Key!$G$5</f>
        <v>0</v>
      </c>
      <c r="AX308" s="150"/>
      <c r="AY308" s="176">
        <f t="shared" si="45"/>
        <v>0</v>
      </c>
    </row>
    <row r="309" spans="1:51" ht="15.75" thickBot="1">
      <c r="A309" s="22">
        <v>285</v>
      </c>
      <c r="B309" s="84">
        <f t="shared" si="40"/>
        <v>0</v>
      </c>
      <c r="C309" s="213"/>
      <c r="D309" s="214"/>
      <c r="E309" s="214"/>
      <c r="F309" s="214"/>
      <c r="G309" s="215"/>
      <c r="H309" s="149"/>
      <c r="I309" s="142"/>
      <c r="J309" s="212" t="str">
        <f t="shared" si="46"/>
        <v xml:space="preserve"> </v>
      </c>
      <c r="K309" s="212"/>
      <c r="L309" s="149"/>
      <c r="M309" s="149"/>
      <c r="N309" s="150"/>
      <c r="O309" s="150"/>
      <c r="P309" s="150"/>
      <c r="Q309" s="150"/>
      <c r="R309" s="156" t="str">
        <f t="shared" si="48"/>
        <v>//</v>
      </c>
      <c r="S309" s="27" t="e">
        <f>DATEDIF($R309,Key!$G$2,"Y")</f>
        <v>#VALUE!</v>
      </c>
      <c r="T309" s="156" t="e">
        <f>VLOOKUP($S309,Key!$C$2:$D$125,2,FALSE)</f>
        <v>#VALUE!</v>
      </c>
      <c r="U309" s="290" t="str">
        <f t="shared" si="47"/>
        <v/>
      </c>
      <c r="V309" s="151" t="str">
        <f>IF(ISERROR($N309&amp;$T309)," ",$N309&amp;$T309)</f>
        <v xml:space="preserve"> </v>
      </c>
      <c r="W309" s="194" t="e">
        <f>IF(#REF!="Y",1,0)</f>
        <v>#REF!</v>
      </c>
      <c r="X309" s="147"/>
      <c r="Y309" s="147"/>
      <c r="Z309" s="147"/>
      <c r="AA309" s="147"/>
      <c r="AB309" s="147"/>
      <c r="AC309" s="147"/>
      <c r="AD309" s="148"/>
      <c r="AE309" s="148"/>
      <c r="AF309" s="148"/>
      <c r="AG309" s="147"/>
      <c r="AH309" s="147"/>
      <c r="AI309" s="147"/>
      <c r="AJ309" s="147"/>
      <c r="AK309" s="147"/>
      <c r="AL309" s="147"/>
      <c r="AM309" s="147"/>
      <c r="AN309" s="196">
        <f t="shared" si="41"/>
        <v>0</v>
      </c>
      <c r="AO309" s="196">
        <f t="shared" si="42"/>
        <v>0</v>
      </c>
      <c r="AP309" s="205"/>
      <c r="AQ309" s="115">
        <f>IF(AND($H309="",$I309="",$L309=""),Key!$G$9,Key!$G$8)</f>
        <v>0</v>
      </c>
      <c r="AR309" s="111">
        <f>$AN309*Key!$G$12</f>
        <v>0</v>
      </c>
      <c r="AS309" s="190"/>
      <c r="AT309" s="190"/>
      <c r="AU309" s="192">
        <f t="shared" si="43"/>
        <v>0</v>
      </c>
      <c r="AV309" s="175">
        <f t="shared" si="44"/>
        <v>0</v>
      </c>
      <c r="AW309" s="204">
        <f>AP309*Key!$G$5</f>
        <v>0</v>
      </c>
      <c r="AX309" s="150"/>
      <c r="AY309" s="176">
        <f t="shared" si="45"/>
        <v>0</v>
      </c>
    </row>
    <row r="310" spans="1:51" ht="15.75" thickBot="1">
      <c r="A310" s="22">
        <v>286</v>
      </c>
      <c r="B310" s="84">
        <f t="shared" si="40"/>
        <v>0</v>
      </c>
      <c r="C310" s="213"/>
      <c r="D310" s="214"/>
      <c r="E310" s="214"/>
      <c r="F310" s="214"/>
      <c r="G310" s="215"/>
      <c r="H310" s="149"/>
      <c r="I310" s="142"/>
      <c r="J310" s="212" t="str">
        <f t="shared" si="46"/>
        <v xml:space="preserve"> </v>
      </c>
      <c r="K310" s="212"/>
      <c r="L310" s="149"/>
      <c r="M310" s="149"/>
      <c r="N310" s="150"/>
      <c r="O310" s="150"/>
      <c r="P310" s="150"/>
      <c r="Q310" s="150"/>
      <c r="R310" s="156" t="str">
        <f t="shared" si="48"/>
        <v>//</v>
      </c>
      <c r="S310" s="27" t="e">
        <f>DATEDIF($R310,Key!$G$2,"Y")</f>
        <v>#VALUE!</v>
      </c>
      <c r="T310" s="156" t="e">
        <f>VLOOKUP($S310,Key!$C$2:$D$125,2,FALSE)</f>
        <v>#VALUE!</v>
      </c>
      <c r="U310" s="290" t="str">
        <f t="shared" si="47"/>
        <v/>
      </c>
      <c r="V310" s="151" t="str">
        <f>IF(ISERROR($N310&amp;$T310)," ",$N310&amp;$T310)</f>
        <v xml:space="preserve"> </v>
      </c>
      <c r="W310" s="194" t="e">
        <f>IF(#REF!="Y",1,0)</f>
        <v>#REF!</v>
      </c>
      <c r="X310" s="147"/>
      <c r="Y310" s="147"/>
      <c r="Z310" s="147"/>
      <c r="AA310" s="147"/>
      <c r="AB310" s="147"/>
      <c r="AC310" s="147"/>
      <c r="AD310" s="148"/>
      <c r="AE310" s="148"/>
      <c r="AF310" s="148"/>
      <c r="AG310" s="147"/>
      <c r="AH310" s="147"/>
      <c r="AI310" s="147"/>
      <c r="AJ310" s="147"/>
      <c r="AK310" s="147"/>
      <c r="AL310" s="147"/>
      <c r="AM310" s="147"/>
      <c r="AN310" s="196">
        <f t="shared" si="41"/>
        <v>0</v>
      </c>
      <c r="AO310" s="196">
        <f t="shared" si="42"/>
        <v>0</v>
      </c>
      <c r="AP310" s="205"/>
      <c r="AQ310" s="115">
        <f>IF(AND($H310="",$I310="",$L310=""),Key!$G$9,Key!$G$8)</f>
        <v>0</v>
      </c>
      <c r="AR310" s="111">
        <f>$AN310*Key!$G$12</f>
        <v>0</v>
      </c>
      <c r="AS310" s="190"/>
      <c r="AT310" s="190"/>
      <c r="AU310" s="192">
        <f t="shared" si="43"/>
        <v>0</v>
      </c>
      <c r="AV310" s="175">
        <f t="shared" si="44"/>
        <v>0</v>
      </c>
      <c r="AW310" s="204">
        <f>AP310*Key!$G$5</f>
        <v>0</v>
      </c>
      <c r="AX310" s="150"/>
      <c r="AY310" s="176">
        <f t="shared" si="45"/>
        <v>0</v>
      </c>
    </row>
    <row r="311" spans="1:51" ht="15.75" thickBot="1">
      <c r="A311" s="22">
        <v>287</v>
      </c>
      <c r="B311" s="84">
        <f t="shared" si="40"/>
        <v>0</v>
      </c>
      <c r="C311" s="213"/>
      <c r="D311" s="214"/>
      <c r="E311" s="214"/>
      <c r="F311" s="214"/>
      <c r="G311" s="215"/>
      <c r="H311" s="149"/>
      <c r="I311" s="142"/>
      <c r="J311" s="212" t="str">
        <f t="shared" si="46"/>
        <v xml:space="preserve"> </v>
      </c>
      <c r="K311" s="212"/>
      <c r="L311" s="149"/>
      <c r="M311" s="149"/>
      <c r="N311" s="150"/>
      <c r="O311" s="150"/>
      <c r="P311" s="150"/>
      <c r="Q311" s="150"/>
      <c r="R311" s="156" t="str">
        <f t="shared" si="48"/>
        <v>//</v>
      </c>
      <c r="S311" s="27" t="e">
        <f>DATEDIF($R311,Key!$G$2,"Y")</f>
        <v>#VALUE!</v>
      </c>
      <c r="T311" s="156" t="e">
        <f>VLOOKUP($S311,Key!$C$2:$D$125,2,FALSE)</f>
        <v>#VALUE!</v>
      </c>
      <c r="U311" s="290" t="str">
        <f t="shared" si="47"/>
        <v/>
      </c>
      <c r="V311" s="151" t="str">
        <f>IF(ISERROR($N311&amp;$T311)," ",$N311&amp;$T311)</f>
        <v xml:space="preserve"> </v>
      </c>
      <c r="W311" s="194" t="e">
        <f>IF(#REF!="Y",1,0)</f>
        <v>#REF!</v>
      </c>
      <c r="X311" s="147"/>
      <c r="Y311" s="147"/>
      <c r="Z311" s="147"/>
      <c r="AA311" s="147"/>
      <c r="AB311" s="147"/>
      <c r="AC311" s="147"/>
      <c r="AD311" s="148"/>
      <c r="AE311" s="148"/>
      <c r="AF311" s="148"/>
      <c r="AG311" s="147"/>
      <c r="AH311" s="147"/>
      <c r="AI311" s="147"/>
      <c r="AJ311" s="147"/>
      <c r="AK311" s="147"/>
      <c r="AL311" s="147"/>
      <c r="AM311" s="147"/>
      <c r="AN311" s="196">
        <f t="shared" si="41"/>
        <v>0</v>
      </c>
      <c r="AO311" s="196">
        <f t="shared" si="42"/>
        <v>0</v>
      </c>
      <c r="AP311" s="205"/>
      <c r="AQ311" s="115">
        <f>IF(AND($H311="",$I311="",$L311=""),Key!$G$9,Key!$G$8)</f>
        <v>0</v>
      </c>
      <c r="AR311" s="111">
        <f>$AN311*Key!$G$12</f>
        <v>0</v>
      </c>
      <c r="AS311" s="190"/>
      <c r="AT311" s="190"/>
      <c r="AU311" s="192">
        <f t="shared" si="43"/>
        <v>0</v>
      </c>
      <c r="AV311" s="175">
        <f t="shared" si="44"/>
        <v>0</v>
      </c>
      <c r="AW311" s="204">
        <f>AP311*Key!$G$5</f>
        <v>0</v>
      </c>
      <c r="AX311" s="150"/>
      <c r="AY311" s="176">
        <f t="shared" si="45"/>
        <v>0</v>
      </c>
    </row>
    <row r="312" spans="1:51" ht="15.75" thickBot="1">
      <c r="A312" s="22">
        <v>288</v>
      </c>
      <c r="B312" s="84">
        <f t="shared" si="40"/>
        <v>0</v>
      </c>
      <c r="C312" s="213"/>
      <c r="D312" s="214"/>
      <c r="E312" s="214"/>
      <c r="F312" s="214"/>
      <c r="G312" s="215"/>
      <c r="H312" s="149"/>
      <c r="I312" s="142"/>
      <c r="J312" s="212" t="str">
        <f t="shared" si="46"/>
        <v xml:space="preserve"> </v>
      </c>
      <c r="K312" s="212"/>
      <c r="L312" s="149"/>
      <c r="M312" s="149"/>
      <c r="N312" s="150"/>
      <c r="O312" s="150"/>
      <c r="P312" s="150"/>
      <c r="Q312" s="150"/>
      <c r="R312" s="156" t="str">
        <f t="shared" si="48"/>
        <v>//</v>
      </c>
      <c r="S312" s="27" t="e">
        <f>DATEDIF($R312,Key!$G$2,"Y")</f>
        <v>#VALUE!</v>
      </c>
      <c r="T312" s="156" t="e">
        <f>VLOOKUP($S312,Key!$C$2:$D$125,2,FALSE)</f>
        <v>#VALUE!</v>
      </c>
      <c r="U312" s="290" t="str">
        <f t="shared" si="47"/>
        <v/>
      </c>
      <c r="V312" s="151" t="str">
        <f>IF(ISERROR($N312&amp;$T312)," ",$N312&amp;$T312)</f>
        <v xml:space="preserve"> </v>
      </c>
      <c r="W312" s="194" t="e">
        <f>IF(#REF!="Y",1,0)</f>
        <v>#REF!</v>
      </c>
      <c r="X312" s="147"/>
      <c r="Y312" s="147"/>
      <c r="Z312" s="147"/>
      <c r="AA312" s="147"/>
      <c r="AB312" s="147"/>
      <c r="AC312" s="147"/>
      <c r="AD312" s="148"/>
      <c r="AE312" s="148"/>
      <c r="AF312" s="148"/>
      <c r="AG312" s="147"/>
      <c r="AH312" s="147"/>
      <c r="AI312" s="147"/>
      <c r="AJ312" s="147"/>
      <c r="AK312" s="147"/>
      <c r="AL312" s="147"/>
      <c r="AM312" s="147"/>
      <c r="AN312" s="196">
        <f t="shared" si="41"/>
        <v>0</v>
      </c>
      <c r="AO312" s="196">
        <f t="shared" si="42"/>
        <v>0</v>
      </c>
      <c r="AP312" s="205"/>
      <c r="AQ312" s="115">
        <f>IF(AND($H312="",$I312="",$L312=""),Key!$G$9,Key!$G$8)</f>
        <v>0</v>
      </c>
      <c r="AR312" s="111">
        <f>$AN312*Key!$G$12</f>
        <v>0</v>
      </c>
      <c r="AS312" s="190"/>
      <c r="AT312" s="190"/>
      <c r="AU312" s="192">
        <f t="shared" si="43"/>
        <v>0</v>
      </c>
      <c r="AV312" s="175">
        <f t="shared" si="44"/>
        <v>0</v>
      </c>
      <c r="AW312" s="204">
        <f>AP312*Key!$G$5</f>
        <v>0</v>
      </c>
      <c r="AX312" s="150"/>
      <c r="AY312" s="176">
        <f t="shared" si="45"/>
        <v>0</v>
      </c>
    </row>
    <row r="313" spans="1:51" ht="15.75" thickBot="1">
      <c r="A313" s="22">
        <v>289</v>
      </c>
      <c r="B313" s="84">
        <f t="shared" si="40"/>
        <v>0</v>
      </c>
      <c r="C313" s="213"/>
      <c r="D313" s="214"/>
      <c r="E313" s="214"/>
      <c r="F313" s="214"/>
      <c r="G313" s="215"/>
      <c r="H313" s="149"/>
      <c r="I313" s="142"/>
      <c r="J313" s="212" t="str">
        <f t="shared" si="46"/>
        <v xml:space="preserve"> </v>
      </c>
      <c r="K313" s="212"/>
      <c r="L313" s="149"/>
      <c r="M313" s="149"/>
      <c r="N313" s="150"/>
      <c r="O313" s="150"/>
      <c r="P313" s="150"/>
      <c r="Q313" s="150"/>
      <c r="R313" s="156" t="str">
        <f t="shared" si="48"/>
        <v>//</v>
      </c>
      <c r="S313" s="27" t="e">
        <f>DATEDIF($R313,Key!$G$2,"Y")</f>
        <v>#VALUE!</v>
      </c>
      <c r="T313" s="156" t="e">
        <f>VLOOKUP($S313,Key!$C$2:$D$125,2,FALSE)</f>
        <v>#VALUE!</v>
      </c>
      <c r="U313" s="290" t="str">
        <f t="shared" si="47"/>
        <v/>
      </c>
      <c r="V313" s="151" t="str">
        <f>IF(ISERROR($N313&amp;$T313)," ",$N313&amp;$T313)</f>
        <v xml:space="preserve"> </v>
      </c>
      <c r="W313" s="194" t="e">
        <f>IF(#REF!="Y",1,0)</f>
        <v>#REF!</v>
      </c>
      <c r="X313" s="147"/>
      <c r="Y313" s="147"/>
      <c r="Z313" s="147"/>
      <c r="AA313" s="147"/>
      <c r="AB313" s="147"/>
      <c r="AC313" s="147"/>
      <c r="AD313" s="148"/>
      <c r="AE313" s="148"/>
      <c r="AF313" s="148"/>
      <c r="AG313" s="147"/>
      <c r="AH313" s="147"/>
      <c r="AI313" s="147"/>
      <c r="AJ313" s="147"/>
      <c r="AK313" s="147"/>
      <c r="AL313" s="147"/>
      <c r="AM313" s="147"/>
      <c r="AN313" s="196">
        <f t="shared" si="41"/>
        <v>0</v>
      </c>
      <c r="AO313" s="196">
        <f t="shared" si="42"/>
        <v>0</v>
      </c>
      <c r="AP313" s="205"/>
      <c r="AQ313" s="115">
        <f>IF(AND($H313="",$I313="",$L313=""),Key!$G$9,Key!$G$8)</f>
        <v>0</v>
      </c>
      <c r="AR313" s="111">
        <f>$AN313*Key!$G$12</f>
        <v>0</v>
      </c>
      <c r="AS313" s="190"/>
      <c r="AT313" s="190"/>
      <c r="AU313" s="192">
        <f t="shared" si="43"/>
        <v>0</v>
      </c>
      <c r="AV313" s="175">
        <f t="shared" si="44"/>
        <v>0</v>
      </c>
      <c r="AW313" s="204">
        <f>AP313*Key!$G$5</f>
        <v>0</v>
      </c>
      <c r="AX313" s="150"/>
      <c r="AY313" s="176">
        <f t="shared" si="45"/>
        <v>0</v>
      </c>
    </row>
    <row r="314" spans="1:51" ht="15.75" thickBot="1">
      <c r="A314" s="22">
        <v>290</v>
      </c>
      <c r="B314" s="84">
        <f t="shared" si="40"/>
        <v>0</v>
      </c>
      <c r="C314" s="213"/>
      <c r="D314" s="214"/>
      <c r="E314" s="214"/>
      <c r="F314" s="214"/>
      <c r="G314" s="215"/>
      <c r="H314" s="149"/>
      <c r="I314" s="142"/>
      <c r="J314" s="212" t="str">
        <f t="shared" si="46"/>
        <v xml:space="preserve"> </v>
      </c>
      <c r="K314" s="212"/>
      <c r="L314" s="149"/>
      <c r="M314" s="149"/>
      <c r="N314" s="150"/>
      <c r="O314" s="150"/>
      <c r="P314" s="150"/>
      <c r="Q314" s="150"/>
      <c r="R314" s="156" t="str">
        <f t="shared" si="48"/>
        <v>//</v>
      </c>
      <c r="S314" s="27" t="e">
        <f>DATEDIF($R314,Key!$G$2,"Y")</f>
        <v>#VALUE!</v>
      </c>
      <c r="T314" s="156" t="e">
        <f>VLOOKUP($S314,Key!$C$2:$D$125,2,FALSE)</f>
        <v>#VALUE!</v>
      </c>
      <c r="U314" s="290" t="str">
        <f t="shared" si="47"/>
        <v/>
      </c>
      <c r="V314" s="151" t="str">
        <f>IF(ISERROR($N314&amp;$T314)," ",$N314&amp;$T314)</f>
        <v xml:space="preserve"> </v>
      </c>
      <c r="W314" s="194" t="e">
        <f>IF(#REF!="Y",1,0)</f>
        <v>#REF!</v>
      </c>
      <c r="X314" s="147"/>
      <c r="Y314" s="147"/>
      <c r="Z314" s="147"/>
      <c r="AA314" s="147"/>
      <c r="AB314" s="147"/>
      <c r="AC314" s="147"/>
      <c r="AD314" s="148"/>
      <c r="AE314" s="148"/>
      <c r="AF314" s="148"/>
      <c r="AG314" s="147"/>
      <c r="AH314" s="147"/>
      <c r="AI314" s="147"/>
      <c r="AJ314" s="147"/>
      <c r="AK314" s="147"/>
      <c r="AL314" s="147"/>
      <c r="AM314" s="147"/>
      <c r="AN314" s="196">
        <f t="shared" si="41"/>
        <v>0</v>
      </c>
      <c r="AO314" s="196">
        <f t="shared" si="42"/>
        <v>0</v>
      </c>
      <c r="AP314" s="205"/>
      <c r="AQ314" s="115">
        <f>IF(AND($H314="",$I314="",$L314=""),Key!$G$9,Key!$G$8)</f>
        <v>0</v>
      </c>
      <c r="AR314" s="111">
        <f>$AN314*Key!$G$12</f>
        <v>0</v>
      </c>
      <c r="AS314" s="190"/>
      <c r="AT314" s="190"/>
      <c r="AU314" s="192">
        <f t="shared" si="43"/>
        <v>0</v>
      </c>
      <c r="AV314" s="175">
        <f t="shared" si="44"/>
        <v>0</v>
      </c>
      <c r="AW314" s="204">
        <f>AP314*Key!$G$5</f>
        <v>0</v>
      </c>
      <c r="AX314" s="150"/>
      <c r="AY314" s="176">
        <f t="shared" si="45"/>
        <v>0</v>
      </c>
    </row>
    <row r="315" spans="1:51" ht="15.75" thickBot="1">
      <c r="A315" s="22">
        <v>291</v>
      </c>
      <c r="B315" s="84">
        <f t="shared" si="40"/>
        <v>0</v>
      </c>
      <c r="C315" s="213"/>
      <c r="D315" s="214"/>
      <c r="E315" s="214"/>
      <c r="F315" s="214"/>
      <c r="G315" s="215"/>
      <c r="H315" s="149"/>
      <c r="I315" s="142"/>
      <c r="J315" s="212" t="str">
        <f t="shared" si="46"/>
        <v xml:space="preserve"> </v>
      </c>
      <c r="K315" s="212"/>
      <c r="L315" s="149"/>
      <c r="M315" s="149"/>
      <c r="N315" s="150"/>
      <c r="O315" s="150"/>
      <c r="P315" s="150"/>
      <c r="Q315" s="150"/>
      <c r="R315" s="156" t="str">
        <f t="shared" si="48"/>
        <v>//</v>
      </c>
      <c r="S315" s="27" t="e">
        <f>DATEDIF($R315,Key!$G$2,"Y")</f>
        <v>#VALUE!</v>
      </c>
      <c r="T315" s="156" t="e">
        <f>VLOOKUP($S315,Key!$C$2:$D$125,2,FALSE)</f>
        <v>#VALUE!</v>
      </c>
      <c r="U315" s="290" t="str">
        <f t="shared" si="47"/>
        <v/>
      </c>
      <c r="V315" s="151" t="str">
        <f>IF(ISERROR($N315&amp;$T315)," ",$N315&amp;$T315)</f>
        <v xml:space="preserve"> </v>
      </c>
      <c r="W315" s="194" t="e">
        <f>IF(#REF!="Y",1,0)</f>
        <v>#REF!</v>
      </c>
      <c r="X315" s="147"/>
      <c r="Y315" s="147"/>
      <c r="Z315" s="147"/>
      <c r="AA315" s="147"/>
      <c r="AB315" s="147"/>
      <c r="AC315" s="147"/>
      <c r="AD315" s="148"/>
      <c r="AE315" s="148"/>
      <c r="AF315" s="148"/>
      <c r="AG315" s="147"/>
      <c r="AH315" s="147"/>
      <c r="AI315" s="147"/>
      <c r="AJ315" s="147"/>
      <c r="AK315" s="147"/>
      <c r="AL315" s="147"/>
      <c r="AM315" s="147"/>
      <c r="AN315" s="196">
        <f t="shared" si="41"/>
        <v>0</v>
      </c>
      <c r="AO315" s="196">
        <f t="shared" si="42"/>
        <v>0</v>
      </c>
      <c r="AP315" s="205"/>
      <c r="AQ315" s="115">
        <f>IF(AND($H315="",$I315="",$L315=""),Key!$G$9,Key!$G$8)</f>
        <v>0</v>
      </c>
      <c r="AR315" s="111">
        <f>$AN315*Key!$G$12</f>
        <v>0</v>
      </c>
      <c r="AS315" s="190"/>
      <c r="AT315" s="190"/>
      <c r="AU315" s="192">
        <f t="shared" si="43"/>
        <v>0</v>
      </c>
      <c r="AV315" s="175">
        <f t="shared" si="44"/>
        <v>0</v>
      </c>
      <c r="AW315" s="204">
        <f>AP315*Key!$G$5</f>
        <v>0</v>
      </c>
      <c r="AX315" s="150"/>
      <c r="AY315" s="176">
        <f t="shared" si="45"/>
        <v>0</v>
      </c>
    </row>
    <row r="316" spans="1:51" ht="15.75" thickBot="1">
      <c r="A316" s="22">
        <v>292</v>
      </c>
      <c r="B316" s="84">
        <f t="shared" si="40"/>
        <v>0</v>
      </c>
      <c r="C316" s="213"/>
      <c r="D316" s="214"/>
      <c r="E316" s="214"/>
      <c r="F316" s="214"/>
      <c r="G316" s="215"/>
      <c r="H316" s="149"/>
      <c r="I316" s="142"/>
      <c r="J316" s="212" t="str">
        <f t="shared" si="46"/>
        <v xml:space="preserve"> </v>
      </c>
      <c r="K316" s="212"/>
      <c r="L316" s="149"/>
      <c r="M316" s="149"/>
      <c r="N316" s="150"/>
      <c r="O316" s="150"/>
      <c r="P316" s="150"/>
      <c r="Q316" s="150"/>
      <c r="R316" s="156" t="str">
        <f t="shared" si="48"/>
        <v>//</v>
      </c>
      <c r="S316" s="27" t="e">
        <f>DATEDIF($R316,Key!$G$2,"Y")</f>
        <v>#VALUE!</v>
      </c>
      <c r="T316" s="156" t="e">
        <f>VLOOKUP($S316,Key!$C$2:$D$125,2,FALSE)</f>
        <v>#VALUE!</v>
      </c>
      <c r="U316" s="290" t="str">
        <f t="shared" si="47"/>
        <v/>
      </c>
      <c r="V316" s="151" t="str">
        <f>IF(ISERROR($N316&amp;$T316)," ",$N316&amp;$T316)</f>
        <v xml:space="preserve"> </v>
      </c>
      <c r="W316" s="194" t="e">
        <f>IF(#REF!="Y",1,0)</f>
        <v>#REF!</v>
      </c>
      <c r="X316" s="147"/>
      <c r="Y316" s="147"/>
      <c r="Z316" s="147"/>
      <c r="AA316" s="147"/>
      <c r="AB316" s="147"/>
      <c r="AC316" s="147"/>
      <c r="AD316" s="148"/>
      <c r="AE316" s="148"/>
      <c r="AF316" s="148"/>
      <c r="AG316" s="147"/>
      <c r="AH316" s="147"/>
      <c r="AI316" s="147"/>
      <c r="AJ316" s="147"/>
      <c r="AK316" s="147"/>
      <c r="AL316" s="147"/>
      <c r="AM316" s="147"/>
      <c r="AN316" s="196">
        <f t="shared" si="41"/>
        <v>0</v>
      </c>
      <c r="AO316" s="196">
        <f t="shared" si="42"/>
        <v>0</v>
      </c>
      <c r="AP316" s="205"/>
      <c r="AQ316" s="115">
        <f>IF(AND($H316="",$I316="",$L316=""),Key!$G$9,Key!$G$8)</f>
        <v>0</v>
      </c>
      <c r="AR316" s="111">
        <f>$AN316*Key!$G$12</f>
        <v>0</v>
      </c>
      <c r="AS316" s="190"/>
      <c r="AT316" s="190"/>
      <c r="AU316" s="192">
        <f t="shared" si="43"/>
        <v>0</v>
      </c>
      <c r="AV316" s="175">
        <f t="shared" si="44"/>
        <v>0</v>
      </c>
      <c r="AW316" s="204">
        <f>AP316*Key!$G$5</f>
        <v>0</v>
      </c>
      <c r="AX316" s="150"/>
      <c r="AY316" s="176">
        <f t="shared" si="45"/>
        <v>0</v>
      </c>
    </row>
    <row r="317" spans="1:51" ht="15.75" thickBot="1">
      <c r="A317" s="22">
        <v>293</v>
      </c>
      <c r="B317" s="84">
        <f t="shared" si="40"/>
        <v>0</v>
      </c>
      <c r="C317" s="213"/>
      <c r="D317" s="214"/>
      <c r="E317" s="214"/>
      <c r="F317" s="214"/>
      <c r="G317" s="215"/>
      <c r="H317" s="149"/>
      <c r="I317" s="142"/>
      <c r="J317" s="212" t="str">
        <f t="shared" si="46"/>
        <v xml:space="preserve"> </v>
      </c>
      <c r="K317" s="212"/>
      <c r="L317" s="149"/>
      <c r="M317" s="149"/>
      <c r="N317" s="150"/>
      <c r="O317" s="150"/>
      <c r="P317" s="150"/>
      <c r="Q317" s="150"/>
      <c r="R317" s="156" t="str">
        <f t="shared" si="48"/>
        <v>//</v>
      </c>
      <c r="S317" s="27" t="e">
        <f>DATEDIF($R317,Key!$G$2,"Y")</f>
        <v>#VALUE!</v>
      </c>
      <c r="T317" s="156" t="e">
        <f>VLOOKUP($S317,Key!$C$2:$D$125,2,FALSE)</f>
        <v>#VALUE!</v>
      </c>
      <c r="U317" s="290" t="str">
        <f t="shared" si="47"/>
        <v/>
      </c>
      <c r="V317" s="151" t="str">
        <f>IF(ISERROR($N317&amp;$T317)," ",$N317&amp;$T317)</f>
        <v xml:space="preserve"> </v>
      </c>
      <c r="W317" s="194" t="e">
        <f>IF(#REF!="Y",1,0)</f>
        <v>#REF!</v>
      </c>
      <c r="X317" s="147"/>
      <c r="Y317" s="147"/>
      <c r="Z317" s="147"/>
      <c r="AA317" s="147"/>
      <c r="AB317" s="147"/>
      <c r="AC317" s="147"/>
      <c r="AD317" s="148"/>
      <c r="AE317" s="148"/>
      <c r="AF317" s="148"/>
      <c r="AG317" s="147"/>
      <c r="AH317" s="147"/>
      <c r="AI317" s="147"/>
      <c r="AJ317" s="147"/>
      <c r="AK317" s="147"/>
      <c r="AL317" s="147"/>
      <c r="AM317" s="147"/>
      <c r="AN317" s="196">
        <f t="shared" si="41"/>
        <v>0</v>
      </c>
      <c r="AO317" s="196">
        <f t="shared" si="42"/>
        <v>0</v>
      </c>
      <c r="AP317" s="205"/>
      <c r="AQ317" s="115">
        <f>IF(AND($H317="",$I317="",$L317=""),Key!$G$9,Key!$G$8)</f>
        <v>0</v>
      </c>
      <c r="AR317" s="111">
        <f>$AN317*Key!$G$12</f>
        <v>0</v>
      </c>
      <c r="AS317" s="190"/>
      <c r="AT317" s="190"/>
      <c r="AU317" s="192">
        <f t="shared" si="43"/>
        <v>0</v>
      </c>
      <c r="AV317" s="175">
        <f t="shared" si="44"/>
        <v>0</v>
      </c>
      <c r="AW317" s="204">
        <f>AP317*Key!$G$5</f>
        <v>0</v>
      </c>
      <c r="AX317" s="150"/>
      <c r="AY317" s="176">
        <f t="shared" si="45"/>
        <v>0</v>
      </c>
    </row>
    <row r="318" spans="1:51" ht="15.75" thickBot="1">
      <c r="A318" s="22">
        <v>294</v>
      </c>
      <c r="B318" s="84">
        <f t="shared" si="40"/>
        <v>0</v>
      </c>
      <c r="C318" s="213"/>
      <c r="D318" s="214"/>
      <c r="E318" s="214"/>
      <c r="F318" s="214"/>
      <c r="G318" s="215"/>
      <c r="H318" s="149"/>
      <c r="I318" s="142"/>
      <c r="J318" s="212" t="str">
        <f t="shared" si="46"/>
        <v xml:space="preserve"> </v>
      </c>
      <c r="K318" s="212"/>
      <c r="L318" s="149"/>
      <c r="M318" s="149"/>
      <c r="N318" s="150"/>
      <c r="O318" s="150"/>
      <c r="P318" s="150"/>
      <c r="Q318" s="150"/>
      <c r="R318" s="156" t="str">
        <f t="shared" si="48"/>
        <v>//</v>
      </c>
      <c r="S318" s="27" t="e">
        <f>DATEDIF($R318,Key!$G$2,"Y")</f>
        <v>#VALUE!</v>
      </c>
      <c r="T318" s="156" t="e">
        <f>VLOOKUP($S318,Key!$C$2:$D$125,2,FALSE)</f>
        <v>#VALUE!</v>
      </c>
      <c r="U318" s="290" t="str">
        <f t="shared" si="47"/>
        <v/>
      </c>
      <c r="V318" s="151" t="str">
        <f>IF(ISERROR($N318&amp;$T318)," ",$N318&amp;$T318)</f>
        <v xml:space="preserve"> </v>
      </c>
      <c r="W318" s="194" t="e">
        <f>IF(#REF!="Y",1,0)</f>
        <v>#REF!</v>
      </c>
      <c r="X318" s="147"/>
      <c r="Y318" s="147"/>
      <c r="Z318" s="147"/>
      <c r="AA318" s="147"/>
      <c r="AB318" s="147"/>
      <c r="AC318" s="147"/>
      <c r="AD318" s="148"/>
      <c r="AE318" s="148"/>
      <c r="AF318" s="148"/>
      <c r="AG318" s="147"/>
      <c r="AH318" s="147"/>
      <c r="AI318" s="147"/>
      <c r="AJ318" s="147"/>
      <c r="AK318" s="147"/>
      <c r="AL318" s="147"/>
      <c r="AM318" s="147"/>
      <c r="AN318" s="196">
        <f t="shared" si="41"/>
        <v>0</v>
      </c>
      <c r="AO318" s="196">
        <f t="shared" si="42"/>
        <v>0</v>
      </c>
      <c r="AP318" s="205"/>
      <c r="AQ318" s="115">
        <f>IF(AND($H318="",$I318="",$L318=""),Key!$G$9,Key!$G$8)</f>
        <v>0</v>
      </c>
      <c r="AR318" s="111">
        <f>$AN318*Key!$G$12</f>
        <v>0</v>
      </c>
      <c r="AS318" s="190"/>
      <c r="AT318" s="190"/>
      <c r="AU318" s="192">
        <f t="shared" si="43"/>
        <v>0</v>
      </c>
      <c r="AV318" s="175">
        <f t="shared" si="44"/>
        <v>0</v>
      </c>
      <c r="AW318" s="204">
        <f>AP318*Key!$G$5</f>
        <v>0</v>
      </c>
      <c r="AX318" s="150"/>
      <c r="AY318" s="176">
        <f t="shared" si="45"/>
        <v>0</v>
      </c>
    </row>
    <row r="319" spans="1:51" ht="15.75" thickBot="1">
      <c r="A319" s="22">
        <v>295</v>
      </c>
      <c r="B319" s="84">
        <f t="shared" si="40"/>
        <v>0</v>
      </c>
      <c r="C319" s="213"/>
      <c r="D319" s="214"/>
      <c r="E319" s="214"/>
      <c r="F319" s="214"/>
      <c r="G319" s="215"/>
      <c r="H319" s="149"/>
      <c r="I319" s="142"/>
      <c r="J319" s="212" t="str">
        <f t="shared" si="46"/>
        <v xml:space="preserve"> </v>
      </c>
      <c r="K319" s="212"/>
      <c r="L319" s="149"/>
      <c r="M319" s="149"/>
      <c r="N319" s="150"/>
      <c r="O319" s="150"/>
      <c r="P319" s="150"/>
      <c r="Q319" s="150"/>
      <c r="R319" s="156" t="str">
        <f t="shared" si="48"/>
        <v>//</v>
      </c>
      <c r="S319" s="27" t="e">
        <f>DATEDIF($R319,Key!$G$2,"Y")</f>
        <v>#VALUE!</v>
      </c>
      <c r="T319" s="156" t="e">
        <f>VLOOKUP($S319,Key!$C$2:$D$125,2,FALSE)</f>
        <v>#VALUE!</v>
      </c>
      <c r="U319" s="290" t="str">
        <f t="shared" si="47"/>
        <v/>
      </c>
      <c r="V319" s="151" t="str">
        <f>IF(ISERROR($N319&amp;$T319)," ",$N319&amp;$T319)</f>
        <v xml:space="preserve"> </v>
      </c>
      <c r="W319" s="194" t="e">
        <f>IF(#REF!="Y",1,0)</f>
        <v>#REF!</v>
      </c>
      <c r="X319" s="147"/>
      <c r="Y319" s="147"/>
      <c r="Z319" s="147"/>
      <c r="AA319" s="147"/>
      <c r="AB319" s="147"/>
      <c r="AC319" s="147"/>
      <c r="AD319" s="148"/>
      <c r="AE319" s="148"/>
      <c r="AF319" s="148"/>
      <c r="AG319" s="147"/>
      <c r="AH319" s="147"/>
      <c r="AI319" s="147"/>
      <c r="AJ319" s="147"/>
      <c r="AK319" s="147"/>
      <c r="AL319" s="147"/>
      <c r="AM319" s="147"/>
      <c r="AN319" s="196">
        <f t="shared" si="41"/>
        <v>0</v>
      </c>
      <c r="AO319" s="196">
        <f t="shared" si="42"/>
        <v>0</v>
      </c>
      <c r="AP319" s="205"/>
      <c r="AQ319" s="115">
        <f>IF(AND($H319="",$I319="",$L319=""),Key!$G$9,Key!$G$8)</f>
        <v>0</v>
      </c>
      <c r="AR319" s="111">
        <f>$AN319*Key!$G$12</f>
        <v>0</v>
      </c>
      <c r="AS319" s="190"/>
      <c r="AT319" s="190"/>
      <c r="AU319" s="192">
        <f t="shared" si="43"/>
        <v>0</v>
      </c>
      <c r="AV319" s="175">
        <f t="shared" si="44"/>
        <v>0</v>
      </c>
      <c r="AW319" s="204">
        <f>AP319*Key!$G$5</f>
        <v>0</v>
      </c>
      <c r="AX319" s="150"/>
      <c r="AY319" s="176">
        <f t="shared" si="45"/>
        <v>0</v>
      </c>
    </row>
    <row r="320" spans="1:51" ht="15.75" thickBot="1">
      <c r="A320" s="22">
        <v>296</v>
      </c>
      <c r="B320" s="84">
        <f t="shared" si="40"/>
        <v>0</v>
      </c>
      <c r="C320" s="213"/>
      <c r="D320" s="214"/>
      <c r="E320" s="214"/>
      <c r="F320" s="214"/>
      <c r="G320" s="215"/>
      <c r="H320" s="149"/>
      <c r="I320" s="142"/>
      <c r="J320" s="212" t="str">
        <f t="shared" si="46"/>
        <v xml:space="preserve"> </v>
      </c>
      <c r="K320" s="212"/>
      <c r="L320" s="149"/>
      <c r="M320" s="149"/>
      <c r="N320" s="150"/>
      <c r="O320" s="150"/>
      <c r="P320" s="150"/>
      <c r="Q320" s="150"/>
      <c r="R320" s="156" t="str">
        <f t="shared" si="48"/>
        <v>//</v>
      </c>
      <c r="S320" s="27" t="e">
        <f>DATEDIF($R320,Key!$G$2,"Y")</f>
        <v>#VALUE!</v>
      </c>
      <c r="T320" s="156" t="e">
        <f>VLOOKUP($S320,Key!$C$2:$D$125,2,FALSE)</f>
        <v>#VALUE!</v>
      </c>
      <c r="U320" s="290" t="str">
        <f t="shared" si="47"/>
        <v/>
      </c>
      <c r="V320" s="151" t="str">
        <f>IF(ISERROR($N320&amp;$T320)," ",$N320&amp;$T320)</f>
        <v xml:space="preserve"> </v>
      </c>
      <c r="W320" s="194" t="e">
        <f>IF(#REF!="Y",1,0)</f>
        <v>#REF!</v>
      </c>
      <c r="X320" s="147"/>
      <c r="Y320" s="147"/>
      <c r="Z320" s="147"/>
      <c r="AA320" s="147"/>
      <c r="AB320" s="147"/>
      <c r="AC320" s="147"/>
      <c r="AD320" s="148"/>
      <c r="AE320" s="148"/>
      <c r="AF320" s="148"/>
      <c r="AG320" s="147"/>
      <c r="AH320" s="147"/>
      <c r="AI320" s="147"/>
      <c r="AJ320" s="147"/>
      <c r="AK320" s="147"/>
      <c r="AL320" s="147"/>
      <c r="AM320" s="147"/>
      <c r="AN320" s="196">
        <f t="shared" si="41"/>
        <v>0</v>
      </c>
      <c r="AO320" s="196">
        <f t="shared" si="42"/>
        <v>0</v>
      </c>
      <c r="AP320" s="205"/>
      <c r="AQ320" s="115">
        <f>IF(AND($H320="",$I320="",$L320=""),Key!$G$9,Key!$G$8)</f>
        <v>0</v>
      </c>
      <c r="AR320" s="111">
        <f>$AN320*Key!$G$12</f>
        <v>0</v>
      </c>
      <c r="AS320" s="190"/>
      <c r="AT320" s="190"/>
      <c r="AU320" s="192">
        <f t="shared" si="43"/>
        <v>0</v>
      </c>
      <c r="AV320" s="175">
        <f t="shared" si="44"/>
        <v>0</v>
      </c>
      <c r="AW320" s="204">
        <f>AP320*Key!$G$5</f>
        <v>0</v>
      </c>
      <c r="AX320" s="150"/>
      <c r="AY320" s="176">
        <f t="shared" si="45"/>
        <v>0</v>
      </c>
    </row>
    <row r="321" spans="1:51" ht="15.75" thickBot="1">
      <c r="A321" s="22">
        <v>297</v>
      </c>
      <c r="B321" s="84">
        <f t="shared" si="40"/>
        <v>0</v>
      </c>
      <c r="C321" s="213"/>
      <c r="D321" s="214"/>
      <c r="E321" s="214"/>
      <c r="F321" s="214"/>
      <c r="G321" s="215"/>
      <c r="H321" s="149"/>
      <c r="I321" s="142"/>
      <c r="J321" s="212" t="str">
        <f t="shared" si="46"/>
        <v xml:space="preserve"> </v>
      </c>
      <c r="K321" s="212"/>
      <c r="L321" s="149"/>
      <c r="M321" s="149"/>
      <c r="N321" s="150"/>
      <c r="O321" s="150"/>
      <c r="P321" s="150"/>
      <c r="Q321" s="150"/>
      <c r="R321" s="156" t="str">
        <f t="shared" si="48"/>
        <v>//</v>
      </c>
      <c r="S321" s="27" t="e">
        <f>DATEDIF($R321,Key!$G$2,"Y")</f>
        <v>#VALUE!</v>
      </c>
      <c r="T321" s="156" t="e">
        <f>VLOOKUP($S321,Key!$C$2:$D$125,2,FALSE)</f>
        <v>#VALUE!</v>
      </c>
      <c r="U321" s="290" t="str">
        <f t="shared" si="47"/>
        <v/>
      </c>
      <c r="V321" s="151" t="str">
        <f>IF(ISERROR($N321&amp;$T321)," ",$N321&amp;$T321)</f>
        <v xml:space="preserve"> </v>
      </c>
      <c r="W321" s="194" t="e">
        <f>IF(#REF!="Y",1,0)</f>
        <v>#REF!</v>
      </c>
      <c r="X321" s="147"/>
      <c r="Y321" s="147"/>
      <c r="Z321" s="147"/>
      <c r="AA321" s="147"/>
      <c r="AB321" s="147"/>
      <c r="AC321" s="147"/>
      <c r="AD321" s="148"/>
      <c r="AE321" s="148"/>
      <c r="AF321" s="148"/>
      <c r="AG321" s="147"/>
      <c r="AH321" s="147"/>
      <c r="AI321" s="147"/>
      <c r="AJ321" s="147"/>
      <c r="AK321" s="147"/>
      <c r="AL321" s="147"/>
      <c r="AM321" s="147"/>
      <c r="AN321" s="196">
        <f t="shared" si="41"/>
        <v>0</v>
      </c>
      <c r="AO321" s="196">
        <f t="shared" si="42"/>
        <v>0</v>
      </c>
      <c r="AP321" s="205"/>
      <c r="AQ321" s="115">
        <f>IF(AND($H321="",$I321="",$L321=""),Key!$G$9,Key!$G$8)</f>
        <v>0</v>
      </c>
      <c r="AR321" s="111">
        <f>$AN321*Key!$G$12</f>
        <v>0</v>
      </c>
      <c r="AS321" s="190"/>
      <c r="AT321" s="190"/>
      <c r="AU321" s="192">
        <f t="shared" si="43"/>
        <v>0</v>
      </c>
      <c r="AV321" s="175">
        <f t="shared" si="44"/>
        <v>0</v>
      </c>
      <c r="AW321" s="204">
        <f>AP321*Key!$G$5</f>
        <v>0</v>
      </c>
      <c r="AX321" s="150"/>
      <c r="AY321" s="176">
        <f t="shared" si="45"/>
        <v>0</v>
      </c>
    </row>
    <row r="322" spans="1:51" ht="15.75" thickBot="1">
      <c r="A322" s="22">
        <v>298</v>
      </c>
      <c r="B322" s="84">
        <f t="shared" si="40"/>
        <v>0</v>
      </c>
      <c r="C322" s="213"/>
      <c r="D322" s="214"/>
      <c r="E322" s="214"/>
      <c r="F322" s="214"/>
      <c r="G322" s="215"/>
      <c r="H322" s="149"/>
      <c r="I322" s="142"/>
      <c r="J322" s="212" t="str">
        <f t="shared" si="46"/>
        <v xml:space="preserve"> </v>
      </c>
      <c r="K322" s="212"/>
      <c r="L322" s="149"/>
      <c r="M322" s="149"/>
      <c r="N322" s="150"/>
      <c r="O322" s="150"/>
      <c r="P322" s="150"/>
      <c r="Q322" s="150"/>
      <c r="R322" s="156" t="str">
        <f t="shared" si="48"/>
        <v>//</v>
      </c>
      <c r="S322" s="27" t="e">
        <f>DATEDIF($R322,Key!$G$2,"Y")</f>
        <v>#VALUE!</v>
      </c>
      <c r="T322" s="156" t="e">
        <f>VLOOKUP($S322,Key!$C$2:$D$125,2,FALSE)</f>
        <v>#VALUE!</v>
      </c>
      <c r="U322" s="290" t="str">
        <f t="shared" si="47"/>
        <v/>
      </c>
      <c r="V322" s="151" t="str">
        <f>IF(ISERROR($N322&amp;$T322)," ",$N322&amp;$T322)</f>
        <v xml:space="preserve"> </v>
      </c>
      <c r="W322" s="194" t="e">
        <f>IF(#REF!="Y",1,0)</f>
        <v>#REF!</v>
      </c>
      <c r="X322" s="147"/>
      <c r="Y322" s="147"/>
      <c r="Z322" s="147"/>
      <c r="AA322" s="147"/>
      <c r="AB322" s="147"/>
      <c r="AC322" s="147"/>
      <c r="AD322" s="148"/>
      <c r="AE322" s="148"/>
      <c r="AF322" s="148"/>
      <c r="AG322" s="147"/>
      <c r="AH322" s="147"/>
      <c r="AI322" s="147"/>
      <c r="AJ322" s="147"/>
      <c r="AK322" s="147"/>
      <c r="AL322" s="147"/>
      <c r="AM322" s="147"/>
      <c r="AN322" s="196">
        <f t="shared" si="41"/>
        <v>0</v>
      </c>
      <c r="AO322" s="196">
        <f t="shared" si="42"/>
        <v>0</v>
      </c>
      <c r="AP322" s="205"/>
      <c r="AQ322" s="115">
        <f>IF(AND($H322="",$I322="",$L322=""),Key!$G$9,Key!$G$8)</f>
        <v>0</v>
      </c>
      <c r="AR322" s="111">
        <f>$AN322*Key!$G$12</f>
        <v>0</v>
      </c>
      <c r="AS322" s="190"/>
      <c r="AT322" s="190"/>
      <c r="AU322" s="192">
        <f t="shared" si="43"/>
        <v>0</v>
      </c>
      <c r="AV322" s="175">
        <f t="shared" si="44"/>
        <v>0</v>
      </c>
      <c r="AW322" s="204">
        <f>AP322*Key!$G$5</f>
        <v>0</v>
      </c>
      <c r="AX322" s="150"/>
      <c r="AY322" s="176">
        <f t="shared" si="45"/>
        <v>0</v>
      </c>
    </row>
    <row r="323" spans="1:51" ht="15.75" thickBot="1">
      <c r="A323" s="22">
        <v>299</v>
      </c>
      <c r="B323" s="84">
        <f t="shared" si="40"/>
        <v>0</v>
      </c>
      <c r="C323" s="213"/>
      <c r="D323" s="214"/>
      <c r="E323" s="214"/>
      <c r="F323" s="214"/>
      <c r="G323" s="215"/>
      <c r="H323" s="149"/>
      <c r="I323" s="142"/>
      <c r="J323" s="212" t="str">
        <f t="shared" si="46"/>
        <v xml:space="preserve"> </v>
      </c>
      <c r="K323" s="212"/>
      <c r="L323" s="149"/>
      <c r="M323" s="149"/>
      <c r="N323" s="150"/>
      <c r="O323" s="150"/>
      <c r="P323" s="150"/>
      <c r="Q323" s="150"/>
      <c r="R323" s="156" t="str">
        <f t="shared" si="48"/>
        <v>//</v>
      </c>
      <c r="S323" s="27" t="e">
        <f>DATEDIF($R323,Key!$G$2,"Y")</f>
        <v>#VALUE!</v>
      </c>
      <c r="T323" s="156" t="e">
        <f>VLOOKUP($S323,Key!$C$2:$D$125,2,FALSE)</f>
        <v>#VALUE!</v>
      </c>
      <c r="U323" s="290" t="str">
        <f t="shared" si="47"/>
        <v/>
      </c>
      <c r="V323" s="151" t="str">
        <f>IF(ISERROR($N323&amp;$T323)," ",$N323&amp;$T323)</f>
        <v xml:space="preserve"> </v>
      </c>
      <c r="W323" s="194" t="e">
        <f>IF(#REF!="Y",1,0)</f>
        <v>#REF!</v>
      </c>
      <c r="X323" s="147"/>
      <c r="Y323" s="147"/>
      <c r="Z323" s="147"/>
      <c r="AA323" s="147"/>
      <c r="AB323" s="147"/>
      <c r="AC323" s="147"/>
      <c r="AD323" s="148"/>
      <c r="AE323" s="148"/>
      <c r="AF323" s="148"/>
      <c r="AG323" s="147"/>
      <c r="AH323" s="147"/>
      <c r="AI323" s="147"/>
      <c r="AJ323" s="147"/>
      <c r="AK323" s="147"/>
      <c r="AL323" s="147"/>
      <c r="AM323" s="147"/>
      <c r="AN323" s="196">
        <f t="shared" si="41"/>
        <v>0</v>
      </c>
      <c r="AO323" s="196">
        <f t="shared" si="42"/>
        <v>0</v>
      </c>
      <c r="AP323" s="205"/>
      <c r="AQ323" s="115">
        <f>IF(AND($H323="",$I323="",$L323=""),Key!$G$9,Key!$G$8)</f>
        <v>0</v>
      </c>
      <c r="AR323" s="111">
        <f>$AN323*Key!$G$12</f>
        <v>0</v>
      </c>
      <c r="AS323" s="190"/>
      <c r="AT323" s="190"/>
      <c r="AU323" s="192">
        <f t="shared" si="43"/>
        <v>0</v>
      </c>
      <c r="AV323" s="175">
        <f t="shared" si="44"/>
        <v>0</v>
      </c>
      <c r="AW323" s="204">
        <f>AP323*Key!$G$5</f>
        <v>0</v>
      </c>
      <c r="AX323" s="150"/>
      <c r="AY323" s="176">
        <f t="shared" si="45"/>
        <v>0</v>
      </c>
    </row>
    <row r="324" spans="1:51" ht="15.75" thickBot="1">
      <c r="A324" s="22">
        <v>300</v>
      </c>
      <c r="B324" s="84">
        <f t="shared" si="40"/>
        <v>0</v>
      </c>
      <c r="C324" s="213"/>
      <c r="D324" s="214"/>
      <c r="E324" s="214"/>
      <c r="F324" s="214"/>
      <c r="G324" s="215"/>
      <c r="H324" s="149"/>
      <c r="I324" s="142"/>
      <c r="J324" s="212" t="str">
        <f t="shared" si="46"/>
        <v xml:space="preserve"> </v>
      </c>
      <c r="K324" s="212"/>
      <c r="L324" s="149"/>
      <c r="M324" s="149"/>
      <c r="N324" s="150"/>
      <c r="O324" s="150"/>
      <c r="P324" s="150"/>
      <c r="Q324" s="150"/>
      <c r="R324" s="156" t="str">
        <f t="shared" si="48"/>
        <v>//</v>
      </c>
      <c r="S324" s="27" t="e">
        <f>DATEDIF($R324,Key!$G$2,"Y")</f>
        <v>#VALUE!</v>
      </c>
      <c r="T324" s="156" t="e">
        <f>VLOOKUP($S324,Key!$C$2:$D$125,2,FALSE)</f>
        <v>#VALUE!</v>
      </c>
      <c r="U324" s="290" t="str">
        <f t="shared" si="47"/>
        <v/>
      </c>
      <c r="V324" s="151" t="str">
        <f>IF(ISERROR($N324&amp;$T324)," ",$N324&amp;$T324)</f>
        <v xml:space="preserve"> </v>
      </c>
      <c r="W324" s="194" t="e">
        <f>IF(#REF!="Y",1,0)</f>
        <v>#REF!</v>
      </c>
      <c r="X324" s="147"/>
      <c r="Y324" s="147"/>
      <c r="Z324" s="147"/>
      <c r="AA324" s="147"/>
      <c r="AB324" s="147"/>
      <c r="AC324" s="147"/>
      <c r="AD324" s="148"/>
      <c r="AE324" s="148"/>
      <c r="AF324" s="148"/>
      <c r="AG324" s="147"/>
      <c r="AH324" s="147"/>
      <c r="AI324" s="147"/>
      <c r="AJ324" s="147"/>
      <c r="AK324" s="147"/>
      <c r="AL324" s="147"/>
      <c r="AM324" s="147"/>
      <c r="AN324" s="196">
        <f t="shared" si="41"/>
        <v>0</v>
      </c>
      <c r="AO324" s="196">
        <f t="shared" si="42"/>
        <v>0</v>
      </c>
      <c r="AP324" s="205"/>
      <c r="AQ324" s="115">
        <f>IF(AND($H324="",$I324="",$L324=""),Key!$G$9,Key!$G$8)</f>
        <v>0</v>
      </c>
      <c r="AR324" s="111">
        <f>$AN324*Key!$G$12</f>
        <v>0</v>
      </c>
      <c r="AS324" s="190"/>
      <c r="AT324" s="190"/>
      <c r="AU324" s="192">
        <f t="shared" si="43"/>
        <v>0</v>
      </c>
      <c r="AV324" s="175">
        <f t="shared" si="44"/>
        <v>0</v>
      </c>
      <c r="AW324" s="204">
        <f>AP324*Key!$G$5</f>
        <v>0</v>
      </c>
      <c r="AX324" s="150"/>
      <c r="AY324" s="176">
        <f t="shared" si="45"/>
        <v>0</v>
      </c>
    </row>
    <row r="325" spans="1:51" ht="15.75" thickBot="1">
      <c r="A325" s="22">
        <v>301</v>
      </c>
      <c r="B325" s="84">
        <f t="shared" si="40"/>
        <v>0</v>
      </c>
      <c r="C325" s="213"/>
      <c r="D325" s="214"/>
      <c r="E325" s="214"/>
      <c r="F325" s="214"/>
      <c r="G325" s="215"/>
      <c r="H325" s="149"/>
      <c r="I325" s="142"/>
      <c r="J325" s="212" t="str">
        <f t="shared" si="46"/>
        <v xml:space="preserve"> </v>
      </c>
      <c r="K325" s="212"/>
      <c r="L325" s="149"/>
      <c r="M325" s="149"/>
      <c r="N325" s="150"/>
      <c r="O325" s="150"/>
      <c r="P325" s="150"/>
      <c r="Q325" s="150"/>
      <c r="R325" s="156" t="str">
        <f t="shared" si="48"/>
        <v>//</v>
      </c>
      <c r="S325" s="27" t="e">
        <f>DATEDIF($R325,Key!$G$2,"Y")</f>
        <v>#VALUE!</v>
      </c>
      <c r="T325" s="156" t="e">
        <f>VLOOKUP($S325,Key!$C$2:$D$125,2,FALSE)</f>
        <v>#VALUE!</v>
      </c>
      <c r="U325" s="290" t="str">
        <f t="shared" si="47"/>
        <v/>
      </c>
      <c r="V325" s="151" t="str">
        <f>IF(ISERROR($N325&amp;$T325)," ",$N325&amp;$T325)</f>
        <v xml:space="preserve"> </v>
      </c>
      <c r="W325" s="194" t="e">
        <f>IF(#REF!="Y",1,0)</f>
        <v>#REF!</v>
      </c>
      <c r="X325" s="147"/>
      <c r="Y325" s="147"/>
      <c r="Z325" s="147"/>
      <c r="AA325" s="147"/>
      <c r="AB325" s="147"/>
      <c r="AC325" s="147"/>
      <c r="AD325" s="148"/>
      <c r="AE325" s="148"/>
      <c r="AF325" s="148"/>
      <c r="AG325" s="147"/>
      <c r="AH325" s="147"/>
      <c r="AI325" s="147"/>
      <c r="AJ325" s="147"/>
      <c r="AK325" s="147"/>
      <c r="AL325" s="147"/>
      <c r="AM325" s="147"/>
      <c r="AN325" s="196">
        <f t="shared" si="41"/>
        <v>0</v>
      </c>
      <c r="AO325" s="196">
        <f t="shared" si="42"/>
        <v>0</v>
      </c>
      <c r="AP325" s="205"/>
      <c r="AQ325" s="115">
        <f>IF(AND($H325="",$I325="",$L325=""),Key!$G$9,Key!$G$8)</f>
        <v>0</v>
      </c>
      <c r="AR325" s="111">
        <f>$AN325*Key!$G$12</f>
        <v>0</v>
      </c>
      <c r="AS325" s="190"/>
      <c r="AT325" s="190"/>
      <c r="AU325" s="192">
        <f t="shared" si="43"/>
        <v>0</v>
      </c>
      <c r="AV325" s="175">
        <f t="shared" si="44"/>
        <v>0</v>
      </c>
      <c r="AW325" s="204">
        <f>AP325*Key!$G$5</f>
        <v>0</v>
      </c>
      <c r="AX325" s="150"/>
      <c r="AY325" s="176">
        <f t="shared" si="45"/>
        <v>0</v>
      </c>
    </row>
    <row r="326" spans="1:51" ht="15.75" thickBot="1">
      <c r="A326" s="22">
        <v>302</v>
      </c>
      <c r="B326" s="84">
        <f t="shared" si="40"/>
        <v>0</v>
      </c>
      <c r="C326" s="213"/>
      <c r="D326" s="214"/>
      <c r="E326" s="214"/>
      <c r="F326" s="214"/>
      <c r="G326" s="215"/>
      <c r="H326" s="149"/>
      <c r="I326" s="142"/>
      <c r="J326" s="212" t="str">
        <f t="shared" si="46"/>
        <v xml:space="preserve"> </v>
      </c>
      <c r="K326" s="212"/>
      <c r="L326" s="149"/>
      <c r="M326" s="149"/>
      <c r="N326" s="150"/>
      <c r="O326" s="150"/>
      <c r="P326" s="150"/>
      <c r="Q326" s="150"/>
      <c r="R326" s="156" t="str">
        <f t="shared" si="48"/>
        <v>//</v>
      </c>
      <c r="S326" s="27" t="e">
        <f>DATEDIF($R326,Key!$G$2,"Y")</f>
        <v>#VALUE!</v>
      </c>
      <c r="T326" s="156" t="e">
        <f>VLOOKUP($S326,Key!$C$2:$D$125,2,FALSE)</f>
        <v>#VALUE!</v>
      </c>
      <c r="U326" s="290" t="str">
        <f t="shared" si="47"/>
        <v/>
      </c>
      <c r="V326" s="151" t="str">
        <f>IF(ISERROR($N326&amp;$T326)," ",$N326&amp;$T326)</f>
        <v xml:space="preserve"> </v>
      </c>
      <c r="W326" s="194" t="e">
        <f>IF(#REF!="Y",1,0)</f>
        <v>#REF!</v>
      </c>
      <c r="X326" s="147"/>
      <c r="Y326" s="147"/>
      <c r="Z326" s="147"/>
      <c r="AA326" s="147"/>
      <c r="AB326" s="147"/>
      <c r="AC326" s="147"/>
      <c r="AD326" s="148"/>
      <c r="AE326" s="148"/>
      <c r="AF326" s="148"/>
      <c r="AG326" s="147"/>
      <c r="AH326" s="147"/>
      <c r="AI326" s="147"/>
      <c r="AJ326" s="147"/>
      <c r="AK326" s="147"/>
      <c r="AL326" s="147"/>
      <c r="AM326" s="147"/>
      <c r="AN326" s="196">
        <f t="shared" si="41"/>
        <v>0</v>
      </c>
      <c r="AO326" s="196">
        <f t="shared" si="42"/>
        <v>0</v>
      </c>
      <c r="AP326" s="205"/>
      <c r="AQ326" s="115">
        <f>IF(AND($H326="",$I326="",$L326=""),Key!$G$9,Key!$G$8)</f>
        <v>0</v>
      </c>
      <c r="AR326" s="111">
        <f>$AN326*Key!$G$12</f>
        <v>0</v>
      </c>
      <c r="AS326" s="190"/>
      <c r="AT326" s="190"/>
      <c r="AU326" s="192">
        <f t="shared" si="43"/>
        <v>0</v>
      </c>
      <c r="AV326" s="175">
        <f t="shared" si="44"/>
        <v>0</v>
      </c>
      <c r="AW326" s="204">
        <f>AP326*Key!$G$5</f>
        <v>0</v>
      </c>
      <c r="AX326" s="150"/>
      <c r="AY326" s="176">
        <f t="shared" si="45"/>
        <v>0</v>
      </c>
    </row>
    <row r="327" spans="1:51" ht="15.75" thickBot="1">
      <c r="A327" s="22">
        <v>303</v>
      </c>
      <c r="B327" s="84">
        <f t="shared" si="40"/>
        <v>0</v>
      </c>
      <c r="C327" s="213"/>
      <c r="D327" s="214"/>
      <c r="E327" s="214"/>
      <c r="F327" s="214"/>
      <c r="G327" s="215"/>
      <c r="H327" s="149"/>
      <c r="I327" s="142"/>
      <c r="J327" s="212" t="str">
        <f t="shared" si="46"/>
        <v xml:space="preserve"> </v>
      </c>
      <c r="K327" s="212"/>
      <c r="L327" s="149"/>
      <c r="M327" s="149"/>
      <c r="N327" s="150"/>
      <c r="O327" s="150"/>
      <c r="P327" s="150"/>
      <c r="Q327" s="150"/>
      <c r="R327" s="156" t="str">
        <f t="shared" si="48"/>
        <v>//</v>
      </c>
      <c r="S327" s="27" t="e">
        <f>DATEDIF($R327,Key!$G$2,"Y")</f>
        <v>#VALUE!</v>
      </c>
      <c r="T327" s="156" t="e">
        <f>VLOOKUP($S327,Key!$C$2:$D$125,2,FALSE)</f>
        <v>#VALUE!</v>
      </c>
      <c r="U327" s="290" t="str">
        <f t="shared" si="47"/>
        <v/>
      </c>
      <c r="V327" s="151" t="str">
        <f>IF(ISERROR($N327&amp;$T327)," ",$N327&amp;$T327)</f>
        <v xml:space="preserve"> </v>
      </c>
      <c r="W327" s="194" t="e">
        <f>IF(#REF!="Y",1,0)</f>
        <v>#REF!</v>
      </c>
      <c r="X327" s="147"/>
      <c r="Y327" s="147"/>
      <c r="Z327" s="147"/>
      <c r="AA327" s="147"/>
      <c r="AB327" s="147"/>
      <c r="AC327" s="147"/>
      <c r="AD327" s="148"/>
      <c r="AE327" s="148"/>
      <c r="AF327" s="148"/>
      <c r="AG327" s="147"/>
      <c r="AH327" s="147"/>
      <c r="AI327" s="147"/>
      <c r="AJ327" s="147"/>
      <c r="AK327" s="147"/>
      <c r="AL327" s="147"/>
      <c r="AM327" s="147"/>
      <c r="AN327" s="196">
        <f t="shared" si="41"/>
        <v>0</v>
      </c>
      <c r="AO327" s="196">
        <f t="shared" si="42"/>
        <v>0</v>
      </c>
      <c r="AP327" s="205"/>
      <c r="AQ327" s="115">
        <f>IF(AND($H327="",$I327="",$L327=""),Key!$G$9,Key!$G$8)</f>
        <v>0</v>
      </c>
      <c r="AR327" s="111">
        <f>$AN327*Key!$G$12</f>
        <v>0</v>
      </c>
      <c r="AS327" s="190"/>
      <c r="AT327" s="190"/>
      <c r="AU327" s="192">
        <f t="shared" si="43"/>
        <v>0</v>
      </c>
      <c r="AV327" s="175">
        <f t="shared" si="44"/>
        <v>0</v>
      </c>
      <c r="AW327" s="204">
        <f>AP327*Key!$G$5</f>
        <v>0</v>
      </c>
      <c r="AX327" s="150"/>
      <c r="AY327" s="176">
        <f t="shared" si="45"/>
        <v>0</v>
      </c>
    </row>
    <row r="328" spans="1:51" ht="15.75" thickBot="1">
      <c r="A328" s="22">
        <v>304</v>
      </c>
      <c r="B328" s="84">
        <f t="shared" si="40"/>
        <v>0</v>
      </c>
      <c r="C328" s="213"/>
      <c r="D328" s="214"/>
      <c r="E328" s="214"/>
      <c r="F328" s="214"/>
      <c r="G328" s="215"/>
      <c r="H328" s="149"/>
      <c r="I328" s="142"/>
      <c r="J328" s="212" t="str">
        <f t="shared" si="46"/>
        <v xml:space="preserve"> </v>
      </c>
      <c r="K328" s="212"/>
      <c r="L328" s="149"/>
      <c r="M328" s="149"/>
      <c r="N328" s="150"/>
      <c r="O328" s="150"/>
      <c r="P328" s="150"/>
      <c r="Q328" s="150"/>
      <c r="R328" s="156" t="str">
        <f t="shared" si="48"/>
        <v>//</v>
      </c>
      <c r="S328" s="27" t="e">
        <f>DATEDIF($R328,Key!$G$2,"Y")</f>
        <v>#VALUE!</v>
      </c>
      <c r="T328" s="156" t="e">
        <f>VLOOKUP($S328,Key!$C$2:$D$125,2,FALSE)</f>
        <v>#VALUE!</v>
      </c>
      <c r="U328" s="290" t="str">
        <f t="shared" si="47"/>
        <v/>
      </c>
      <c r="V328" s="151" t="str">
        <f>IF(ISERROR($N328&amp;$T328)," ",$N328&amp;$T328)</f>
        <v xml:space="preserve"> </v>
      </c>
      <c r="W328" s="194" t="e">
        <f>IF(#REF!="Y",1,0)</f>
        <v>#REF!</v>
      </c>
      <c r="X328" s="147"/>
      <c r="Y328" s="147"/>
      <c r="Z328" s="147"/>
      <c r="AA328" s="147"/>
      <c r="AB328" s="147"/>
      <c r="AC328" s="147"/>
      <c r="AD328" s="148"/>
      <c r="AE328" s="148"/>
      <c r="AF328" s="148"/>
      <c r="AG328" s="147"/>
      <c r="AH328" s="147"/>
      <c r="AI328" s="147"/>
      <c r="AJ328" s="147"/>
      <c r="AK328" s="147"/>
      <c r="AL328" s="147"/>
      <c r="AM328" s="147"/>
      <c r="AN328" s="196">
        <f t="shared" si="41"/>
        <v>0</v>
      </c>
      <c r="AO328" s="196">
        <f t="shared" si="42"/>
        <v>0</v>
      </c>
      <c r="AP328" s="205"/>
      <c r="AQ328" s="115">
        <f>IF(AND($H328="",$I328="",$L328=""),Key!$G$9,Key!$G$8)</f>
        <v>0</v>
      </c>
      <c r="AR328" s="111">
        <f>$AN328*Key!$G$12</f>
        <v>0</v>
      </c>
      <c r="AS328" s="190"/>
      <c r="AT328" s="190"/>
      <c r="AU328" s="192">
        <f t="shared" si="43"/>
        <v>0</v>
      </c>
      <c r="AV328" s="175">
        <f t="shared" si="44"/>
        <v>0</v>
      </c>
      <c r="AW328" s="204">
        <f>AP328*Key!$G$5</f>
        <v>0</v>
      </c>
      <c r="AX328" s="150"/>
      <c r="AY328" s="176">
        <f t="shared" si="45"/>
        <v>0</v>
      </c>
    </row>
    <row r="329" spans="1:51" ht="15.75" thickBot="1">
      <c r="A329" s="22">
        <v>305</v>
      </c>
      <c r="B329" s="84">
        <f t="shared" si="40"/>
        <v>0</v>
      </c>
      <c r="C329" s="213"/>
      <c r="D329" s="214"/>
      <c r="E329" s="214"/>
      <c r="F329" s="214"/>
      <c r="G329" s="215"/>
      <c r="H329" s="149"/>
      <c r="I329" s="142"/>
      <c r="J329" s="212" t="str">
        <f t="shared" si="46"/>
        <v xml:space="preserve"> </v>
      </c>
      <c r="K329" s="212"/>
      <c r="L329" s="149"/>
      <c r="M329" s="149"/>
      <c r="N329" s="150"/>
      <c r="O329" s="150"/>
      <c r="P329" s="150"/>
      <c r="Q329" s="150"/>
      <c r="R329" s="156" t="str">
        <f t="shared" si="48"/>
        <v>//</v>
      </c>
      <c r="S329" s="27" t="e">
        <f>DATEDIF($R329,Key!$G$2,"Y")</f>
        <v>#VALUE!</v>
      </c>
      <c r="T329" s="156" t="e">
        <f>VLOOKUP($S329,Key!$C$2:$D$125,2,FALSE)</f>
        <v>#VALUE!</v>
      </c>
      <c r="U329" s="290" t="str">
        <f t="shared" si="47"/>
        <v/>
      </c>
      <c r="V329" s="151" t="str">
        <f>IF(ISERROR($N329&amp;$T329)," ",$N329&amp;$T329)</f>
        <v xml:space="preserve"> </v>
      </c>
      <c r="W329" s="194" t="e">
        <f>IF(#REF!="Y",1,0)</f>
        <v>#REF!</v>
      </c>
      <c r="X329" s="147"/>
      <c r="Y329" s="147"/>
      <c r="Z329" s="147"/>
      <c r="AA329" s="147"/>
      <c r="AB329" s="147"/>
      <c r="AC329" s="147"/>
      <c r="AD329" s="148"/>
      <c r="AE329" s="148"/>
      <c r="AF329" s="148"/>
      <c r="AG329" s="147"/>
      <c r="AH329" s="147"/>
      <c r="AI329" s="147"/>
      <c r="AJ329" s="147"/>
      <c r="AK329" s="147"/>
      <c r="AL329" s="147"/>
      <c r="AM329" s="147"/>
      <c r="AN329" s="196">
        <f t="shared" si="41"/>
        <v>0</v>
      </c>
      <c r="AO329" s="196">
        <f t="shared" si="42"/>
        <v>0</v>
      </c>
      <c r="AP329" s="205"/>
      <c r="AQ329" s="115">
        <f>IF(AND($H329="",$I329="",$L329=""),Key!$G$9,Key!$G$8)</f>
        <v>0</v>
      </c>
      <c r="AR329" s="111">
        <f>$AN329*Key!$G$12</f>
        <v>0</v>
      </c>
      <c r="AS329" s="190"/>
      <c r="AT329" s="190"/>
      <c r="AU329" s="192">
        <f t="shared" si="43"/>
        <v>0</v>
      </c>
      <c r="AV329" s="175">
        <f t="shared" si="44"/>
        <v>0</v>
      </c>
      <c r="AW329" s="204">
        <f>AP329*Key!$G$5</f>
        <v>0</v>
      </c>
      <c r="AX329" s="150"/>
      <c r="AY329" s="176">
        <f t="shared" si="45"/>
        <v>0</v>
      </c>
    </row>
    <row r="330" spans="1:51" ht="15.75" thickBot="1">
      <c r="A330" s="22">
        <v>306</v>
      </c>
      <c r="B330" s="84">
        <f t="shared" si="40"/>
        <v>0</v>
      </c>
      <c r="C330" s="213"/>
      <c r="D330" s="214"/>
      <c r="E330" s="214"/>
      <c r="F330" s="214"/>
      <c r="G330" s="215"/>
      <c r="H330" s="149"/>
      <c r="I330" s="142"/>
      <c r="J330" s="212" t="str">
        <f t="shared" si="46"/>
        <v xml:space="preserve"> </v>
      </c>
      <c r="K330" s="212"/>
      <c r="L330" s="149"/>
      <c r="M330" s="149"/>
      <c r="N330" s="150"/>
      <c r="O330" s="150"/>
      <c r="P330" s="150"/>
      <c r="Q330" s="150"/>
      <c r="R330" s="156" t="str">
        <f t="shared" si="48"/>
        <v>//</v>
      </c>
      <c r="S330" s="27" t="e">
        <f>DATEDIF($R330,Key!$G$2,"Y")</f>
        <v>#VALUE!</v>
      </c>
      <c r="T330" s="156" t="e">
        <f>VLOOKUP($S330,Key!$C$2:$D$125,2,FALSE)</f>
        <v>#VALUE!</v>
      </c>
      <c r="U330" s="290" t="str">
        <f t="shared" si="47"/>
        <v/>
      </c>
      <c r="V330" s="151" t="str">
        <f>IF(ISERROR($N330&amp;$T330)," ",$N330&amp;$T330)</f>
        <v xml:space="preserve"> </v>
      </c>
      <c r="W330" s="194" t="e">
        <f>IF(#REF!="Y",1,0)</f>
        <v>#REF!</v>
      </c>
      <c r="X330" s="147"/>
      <c r="Y330" s="147"/>
      <c r="Z330" s="147"/>
      <c r="AA330" s="147"/>
      <c r="AB330" s="147"/>
      <c r="AC330" s="147"/>
      <c r="AD330" s="148"/>
      <c r="AE330" s="148"/>
      <c r="AF330" s="148"/>
      <c r="AG330" s="147"/>
      <c r="AH330" s="147"/>
      <c r="AI330" s="147"/>
      <c r="AJ330" s="147"/>
      <c r="AK330" s="147"/>
      <c r="AL330" s="147"/>
      <c r="AM330" s="147"/>
      <c r="AN330" s="196">
        <f t="shared" si="41"/>
        <v>0</v>
      </c>
      <c r="AO330" s="196">
        <f t="shared" si="42"/>
        <v>0</v>
      </c>
      <c r="AP330" s="205"/>
      <c r="AQ330" s="115">
        <f>IF(AND($H330="",$I330="",$L330=""),Key!$G$9,Key!$G$8)</f>
        <v>0</v>
      </c>
      <c r="AR330" s="111">
        <f>$AN330*Key!$G$12</f>
        <v>0</v>
      </c>
      <c r="AS330" s="190"/>
      <c r="AT330" s="190"/>
      <c r="AU330" s="192">
        <f t="shared" si="43"/>
        <v>0</v>
      </c>
      <c r="AV330" s="175">
        <f t="shared" si="44"/>
        <v>0</v>
      </c>
      <c r="AW330" s="204">
        <f>AP330*Key!$G$5</f>
        <v>0</v>
      </c>
      <c r="AX330" s="150"/>
      <c r="AY330" s="176">
        <f t="shared" si="45"/>
        <v>0</v>
      </c>
    </row>
    <row r="331" spans="1:51" ht="15.75" thickBot="1">
      <c r="A331" s="22">
        <v>307</v>
      </c>
      <c r="B331" s="84">
        <f t="shared" si="40"/>
        <v>0</v>
      </c>
      <c r="C331" s="213"/>
      <c r="D331" s="214"/>
      <c r="E331" s="214"/>
      <c r="F331" s="214"/>
      <c r="G331" s="215"/>
      <c r="H331" s="149"/>
      <c r="I331" s="142"/>
      <c r="J331" s="212" t="str">
        <f t="shared" si="46"/>
        <v xml:space="preserve"> </v>
      </c>
      <c r="K331" s="212"/>
      <c r="L331" s="149"/>
      <c r="M331" s="149"/>
      <c r="N331" s="150"/>
      <c r="O331" s="150"/>
      <c r="P331" s="150"/>
      <c r="Q331" s="150"/>
      <c r="R331" s="156" t="str">
        <f t="shared" si="48"/>
        <v>//</v>
      </c>
      <c r="S331" s="27" t="e">
        <f>DATEDIF($R331,Key!$G$2,"Y")</f>
        <v>#VALUE!</v>
      </c>
      <c r="T331" s="156" t="e">
        <f>VLOOKUP($S331,Key!$C$2:$D$125,2,FALSE)</f>
        <v>#VALUE!</v>
      </c>
      <c r="U331" s="290" t="str">
        <f t="shared" si="47"/>
        <v/>
      </c>
      <c r="V331" s="151" t="str">
        <f>IF(ISERROR($N331&amp;$T331)," ",$N331&amp;$T331)</f>
        <v xml:space="preserve"> </v>
      </c>
      <c r="W331" s="194" t="e">
        <f>IF(#REF!="Y",1,0)</f>
        <v>#REF!</v>
      </c>
      <c r="X331" s="147"/>
      <c r="Y331" s="147"/>
      <c r="Z331" s="147"/>
      <c r="AA331" s="147"/>
      <c r="AB331" s="147"/>
      <c r="AC331" s="147"/>
      <c r="AD331" s="148"/>
      <c r="AE331" s="148"/>
      <c r="AF331" s="148"/>
      <c r="AG331" s="147"/>
      <c r="AH331" s="147"/>
      <c r="AI331" s="147"/>
      <c r="AJ331" s="147"/>
      <c r="AK331" s="147"/>
      <c r="AL331" s="147"/>
      <c r="AM331" s="147"/>
      <c r="AN331" s="196">
        <f t="shared" si="41"/>
        <v>0</v>
      </c>
      <c r="AO331" s="196">
        <f t="shared" si="42"/>
        <v>0</v>
      </c>
      <c r="AP331" s="205"/>
      <c r="AQ331" s="115">
        <f>IF(AND($H331="",$I331="",$L331=""),Key!$G$9,Key!$G$8)</f>
        <v>0</v>
      </c>
      <c r="AR331" s="111">
        <f>$AN331*Key!$G$12</f>
        <v>0</v>
      </c>
      <c r="AS331" s="190"/>
      <c r="AT331" s="190"/>
      <c r="AU331" s="192">
        <f t="shared" si="43"/>
        <v>0</v>
      </c>
      <c r="AV331" s="175">
        <f t="shared" si="44"/>
        <v>0</v>
      </c>
      <c r="AW331" s="204">
        <f>AP331*Key!$G$5</f>
        <v>0</v>
      </c>
      <c r="AX331" s="150"/>
      <c r="AY331" s="176">
        <f t="shared" si="45"/>
        <v>0</v>
      </c>
    </row>
    <row r="332" spans="1:51" ht="15.75" thickBot="1">
      <c r="A332" s="22">
        <v>308</v>
      </c>
      <c r="B332" s="84">
        <f t="shared" si="40"/>
        <v>0</v>
      </c>
      <c r="C332" s="213"/>
      <c r="D332" s="214"/>
      <c r="E332" s="214"/>
      <c r="F332" s="214"/>
      <c r="G332" s="215"/>
      <c r="H332" s="149"/>
      <c r="I332" s="142"/>
      <c r="J332" s="212" t="str">
        <f t="shared" si="46"/>
        <v xml:space="preserve"> </v>
      </c>
      <c r="K332" s="212"/>
      <c r="L332" s="149"/>
      <c r="M332" s="149"/>
      <c r="N332" s="150"/>
      <c r="O332" s="150"/>
      <c r="P332" s="150"/>
      <c r="Q332" s="150"/>
      <c r="R332" s="156" t="str">
        <f t="shared" si="48"/>
        <v>//</v>
      </c>
      <c r="S332" s="27" t="e">
        <f>DATEDIF($R332,Key!$G$2,"Y")</f>
        <v>#VALUE!</v>
      </c>
      <c r="T332" s="156" t="e">
        <f>VLOOKUP($S332,Key!$C$2:$D$125,2,FALSE)</f>
        <v>#VALUE!</v>
      </c>
      <c r="U332" s="290" t="str">
        <f t="shared" si="47"/>
        <v/>
      </c>
      <c r="V332" s="151" t="str">
        <f>IF(ISERROR($N332&amp;$T332)," ",$N332&amp;$T332)</f>
        <v xml:space="preserve"> </v>
      </c>
      <c r="W332" s="194" t="e">
        <f>IF(#REF!="Y",1,0)</f>
        <v>#REF!</v>
      </c>
      <c r="X332" s="147"/>
      <c r="Y332" s="147"/>
      <c r="Z332" s="147"/>
      <c r="AA332" s="147"/>
      <c r="AB332" s="147"/>
      <c r="AC332" s="147"/>
      <c r="AD332" s="148"/>
      <c r="AE332" s="148"/>
      <c r="AF332" s="148"/>
      <c r="AG332" s="147"/>
      <c r="AH332" s="147"/>
      <c r="AI332" s="147"/>
      <c r="AJ332" s="147"/>
      <c r="AK332" s="147"/>
      <c r="AL332" s="147"/>
      <c r="AM332" s="147"/>
      <c r="AN332" s="196">
        <f t="shared" si="41"/>
        <v>0</v>
      </c>
      <c r="AO332" s="196">
        <f t="shared" si="42"/>
        <v>0</v>
      </c>
      <c r="AP332" s="205"/>
      <c r="AQ332" s="115">
        <f>IF(AND($H332="",$I332="",$L332=""),Key!$G$9,Key!$G$8)</f>
        <v>0</v>
      </c>
      <c r="AR332" s="111">
        <f>$AN332*Key!$G$12</f>
        <v>0</v>
      </c>
      <c r="AS332" s="190"/>
      <c r="AT332" s="190"/>
      <c r="AU332" s="192">
        <f t="shared" si="43"/>
        <v>0</v>
      </c>
      <c r="AV332" s="175">
        <f t="shared" si="44"/>
        <v>0</v>
      </c>
      <c r="AW332" s="204">
        <f>AP332*Key!$G$5</f>
        <v>0</v>
      </c>
      <c r="AX332" s="150"/>
      <c r="AY332" s="176">
        <f t="shared" si="45"/>
        <v>0</v>
      </c>
    </row>
    <row r="333" spans="1:51" ht="15.75" thickBot="1">
      <c r="A333" s="22">
        <v>309</v>
      </c>
      <c r="B333" s="84">
        <f t="shared" si="40"/>
        <v>0</v>
      </c>
      <c r="C333" s="213"/>
      <c r="D333" s="214"/>
      <c r="E333" s="214"/>
      <c r="F333" s="214"/>
      <c r="G333" s="215"/>
      <c r="H333" s="149"/>
      <c r="I333" s="142"/>
      <c r="J333" s="212" t="str">
        <f t="shared" si="46"/>
        <v xml:space="preserve"> </v>
      </c>
      <c r="K333" s="212"/>
      <c r="L333" s="149"/>
      <c r="M333" s="149"/>
      <c r="N333" s="150"/>
      <c r="O333" s="150"/>
      <c r="P333" s="150"/>
      <c r="Q333" s="150"/>
      <c r="R333" s="156" t="str">
        <f t="shared" si="48"/>
        <v>//</v>
      </c>
      <c r="S333" s="27" t="e">
        <f>DATEDIF($R333,Key!$G$2,"Y")</f>
        <v>#VALUE!</v>
      </c>
      <c r="T333" s="156" t="e">
        <f>VLOOKUP($S333,Key!$C$2:$D$125,2,FALSE)</f>
        <v>#VALUE!</v>
      </c>
      <c r="U333" s="290" t="str">
        <f t="shared" si="47"/>
        <v/>
      </c>
      <c r="V333" s="151" t="str">
        <f>IF(ISERROR($N333&amp;$T333)," ",$N333&amp;$T333)</f>
        <v xml:space="preserve"> </v>
      </c>
      <c r="W333" s="194" t="e">
        <f>IF(#REF!="Y",1,0)</f>
        <v>#REF!</v>
      </c>
      <c r="X333" s="147"/>
      <c r="Y333" s="147"/>
      <c r="Z333" s="147"/>
      <c r="AA333" s="147"/>
      <c r="AB333" s="147"/>
      <c r="AC333" s="147"/>
      <c r="AD333" s="148"/>
      <c r="AE333" s="148"/>
      <c r="AF333" s="148"/>
      <c r="AG333" s="147"/>
      <c r="AH333" s="147"/>
      <c r="AI333" s="147"/>
      <c r="AJ333" s="147"/>
      <c r="AK333" s="147"/>
      <c r="AL333" s="147"/>
      <c r="AM333" s="147"/>
      <c r="AN333" s="196">
        <f t="shared" si="41"/>
        <v>0</v>
      </c>
      <c r="AO333" s="196">
        <f t="shared" si="42"/>
        <v>0</v>
      </c>
      <c r="AP333" s="205"/>
      <c r="AQ333" s="115">
        <f>IF(AND($H333="",$I333="",$L333=""),Key!$G$9,Key!$G$8)</f>
        <v>0</v>
      </c>
      <c r="AR333" s="111">
        <f>$AN333*Key!$G$12</f>
        <v>0</v>
      </c>
      <c r="AS333" s="190"/>
      <c r="AT333" s="190"/>
      <c r="AU333" s="192">
        <f t="shared" si="43"/>
        <v>0</v>
      </c>
      <c r="AV333" s="175">
        <f t="shared" si="44"/>
        <v>0</v>
      </c>
      <c r="AW333" s="204">
        <f>AP333*Key!$G$5</f>
        <v>0</v>
      </c>
      <c r="AX333" s="150"/>
      <c r="AY333" s="176">
        <f t="shared" si="45"/>
        <v>0</v>
      </c>
    </row>
    <row r="334" spans="1:51" ht="15.75" thickBot="1">
      <c r="A334" s="22">
        <v>310</v>
      </c>
      <c r="B334" s="84">
        <f t="shared" si="40"/>
        <v>0</v>
      </c>
      <c r="C334" s="213"/>
      <c r="D334" s="214"/>
      <c r="E334" s="214"/>
      <c r="F334" s="214"/>
      <c r="G334" s="215"/>
      <c r="H334" s="149"/>
      <c r="I334" s="142"/>
      <c r="J334" s="212" t="str">
        <f t="shared" si="46"/>
        <v xml:space="preserve"> </v>
      </c>
      <c r="K334" s="212"/>
      <c r="L334" s="149"/>
      <c r="M334" s="149"/>
      <c r="N334" s="150"/>
      <c r="O334" s="150"/>
      <c r="P334" s="150"/>
      <c r="Q334" s="150"/>
      <c r="R334" s="156" t="str">
        <f t="shared" si="48"/>
        <v>//</v>
      </c>
      <c r="S334" s="27" t="e">
        <f>DATEDIF($R334,Key!$G$2,"Y")</f>
        <v>#VALUE!</v>
      </c>
      <c r="T334" s="156" t="e">
        <f>VLOOKUP($S334,Key!$C$2:$D$125,2,FALSE)</f>
        <v>#VALUE!</v>
      </c>
      <c r="U334" s="290" t="str">
        <f t="shared" si="47"/>
        <v/>
      </c>
      <c r="V334" s="151" t="str">
        <f>IF(ISERROR($N334&amp;$T334)," ",$N334&amp;$T334)</f>
        <v xml:space="preserve"> </v>
      </c>
      <c r="W334" s="194" t="e">
        <f>IF(#REF!="Y",1,0)</f>
        <v>#REF!</v>
      </c>
      <c r="X334" s="147"/>
      <c r="Y334" s="147"/>
      <c r="Z334" s="147"/>
      <c r="AA334" s="147"/>
      <c r="AB334" s="147"/>
      <c r="AC334" s="147"/>
      <c r="AD334" s="148"/>
      <c r="AE334" s="148"/>
      <c r="AF334" s="148"/>
      <c r="AG334" s="147"/>
      <c r="AH334" s="147"/>
      <c r="AI334" s="147"/>
      <c r="AJ334" s="147"/>
      <c r="AK334" s="147"/>
      <c r="AL334" s="147"/>
      <c r="AM334" s="147"/>
      <c r="AN334" s="196">
        <f t="shared" si="41"/>
        <v>0</v>
      </c>
      <c r="AO334" s="196">
        <f t="shared" si="42"/>
        <v>0</v>
      </c>
      <c r="AP334" s="205"/>
      <c r="AQ334" s="115">
        <f>IF(AND($H334="",$I334="",$L334=""),Key!$G$9,Key!$G$8)</f>
        <v>0</v>
      </c>
      <c r="AR334" s="111">
        <f>$AN334*Key!$G$12</f>
        <v>0</v>
      </c>
      <c r="AS334" s="190"/>
      <c r="AT334" s="190"/>
      <c r="AU334" s="192">
        <f t="shared" si="43"/>
        <v>0</v>
      </c>
      <c r="AV334" s="175">
        <f t="shared" si="44"/>
        <v>0</v>
      </c>
      <c r="AW334" s="204">
        <f>AP334*Key!$G$5</f>
        <v>0</v>
      </c>
      <c r="AX334" s="150"/>
      <c r="AY334" s="176">
        <f t="shared" si="45"/>
        <v>0</v>
      </c>
    </row>
    <row r="335" spans="1:51" ht="15.75" thickBot="1">
      <c r="A335" s="22">
        <v>311</v>
      </c>
      <c r="B335" s="84">
        <f t="shared" si="40"/>
        <v>0</v>
      </c>
      <c r="C335" s="213"/>
      <c r="D335" s="214"/>
      <c r="E335" s="214"/>
      <c r="F335" s="214"/>
      <c r="G335" s="215"/>
      <c r="H335" s="149"/>
      <c r="I335" s="142"/>
      <c r="J335" s="212" t="str">
        <f t="shared" si="46"/>
        <v xml:space="preserve"> </v>
      </c>
      <c r="K335" s="212"/>
      <c r="L335" s="149"/>
      <c r="M335" s="149"/>
      <c r="N335" s="150"/>
      <c r="O335" s="150"/>
      <c r="P335" s="150"/>
      <c r="Q335" s="150"/>
      <c r="R335" s="156" t="str">
        <f t="shared" si="48"/>
        <v>//</v>
      </c>
      <c r="S335" s="27" t="e">
        <f>DATEDIF($R335,Key!$G$2,"Y")</f>
        <v>#VALUE!</v>
      </c>
      <c r="T335" s="156" t="e">
        <f>VLOOKUP($S335,Key!$C$2:$D$125,2,FALSE)</f>
        <v>#VALUE!</v>
      </c>
      <c r="U335" s="290" t="str">
        <f t="shared" si="47"/>
        <v/>
      </c>
      <c r="V335" s="151" t="str">
        <f>IF(ISERROR($N335&amp;$T335)," ",$N335&amp;$T335)</f>
        <v xml:space="preserve"> </v>
      </c>
      <c r="W335" s="194" t="e">
        <f>IF(#REF!="Y",1,0)</f>
        <v>#REF!</v>
      </c>
      <c r="X335" s="147"/>
      <c r="Y335" s="147"/>
      <c r="Z335" s="147"/>
      <c r="AA335" s="147"/>
      <c r="AB335" s="147"/>
      <c r="AC335" s="147"/>
      <c r="AD335" s="148"/>
      <c r="AE335" s="148"/>
      <c r="AF335" s="148"/>
      <c r="AG335" s="147"/>
      <c r="AH335" s="147"/>
      <c r="AI335" s="147"/>
      <c r="AJ335" s="147"/>
      <c r="AK335" s="147"/>
      <c r="AL335" s="147"/>
      <c r="AM335" s="147"/>
      <c r="AN335" s="196">
        <f t="shared" si="41"/>
        <v>0</v>
      </c>
      <c r="AO335" s="196">
        <f t="shared" si="42"/>
        <v>0</v>
      </c>
      <c r="AP335" s="205"/>
      <c r="AQ335" s="115">
        <f>IF(AND($H335="",$I335="",$L335=""),Key!$G$9,Key!$G$8)</f>
        <v>0</v>
      </c>
      <c r="AR335" s="111">
        <f>$AN335*Key!$G$12</f>
        <v>0</v>
      </c>
      <c r="AS335" s="190"/>
      <c r="AT335" s="190"/>
      <c r="AU335" s="192">
        <f t="shared" si="43"/>
        <v>0</v>
      </c>
      <c r="AV335" s="175">
        <f t="shared" si="44"/>
        <v>0</v>
      </c>
      <c r="AW335" s="204">
        <f>AP335*Key!$G$5</f>
        <v>0</v>
      </c>
      <c r="AX335" s="150"/>
      <c r="AY335" s="176">
        <f t="shared" si="45"/>
        <v>0</v>
      </c>
    </row>
    <row r="336" spans="1:51" ht="15.75" thickBot="1">
      <c r="A336" s="22">
        <v>312</v>
      </c>
      <c r="B336" s="84">
        <f t="shared" si="40"/>
        <v>0</v>
      </c>
      <c r="C336" s="213"/>
      <c r="D336" s="214"/>
      <c r="E336" s="214"/>
      <c r="F336" s="214"/>
      <c r="G336" s="215"/>
      <c r="H336" s="149"/>
      <c r="I336" s="142"/>
      <c r="J336" s="212" t="str">
        <f t="shared" si="46"/>
        <v xml:space="preserve"> </v>
      </c>
      <c r="K336" s="212"/>
      <c r="L336" s="149"/>
      <c r="M336" s="149"/>
      <c r="N336" s="150"/>
      <c r="O336" s="150"/>
      <c r="P336" s="150"/>
      <c r="Q336" s="150"/>
      <c r="R336" s="156" t="str">
        <f t="shared" si="48"/>
        <v>//</v>
      </c>
      <c r="S336" s="27" t="e">
        <f>DATEDIF($R336,Key!$G$2,"Y")</f>
        <v>#VALUE!</v>
      </c>
      <c r="T336" s="156" t="e">
        <f>VLOOKUP($S336,Key!$C$2:$D$125,2,FALSE)</f>
        <v>#VALUE!</v>
      </c>
      <c r="U336" s="290" t="str">
        <f t="shared" si="47"/>
        <v/>
      </c>
      <c r="V336" s="151" t="str">
        <f>IF(ISERROR($N336&amp;$T336)," ",$N336&amp;$T336)</f>
        <v xml:space="preserve"> </v>
      </c>
      <c r="W336" s="194" t="e">
        <f>IF(#REF!="Y",1,0)</f>
        <v>#REF!</v>
      </c>
      <c r="X336" s="147"/>
      <c r="Y336" s="147"/>
      <c r="Z336" s="147"/>
      <c r="AA336" s="147"/>
      <c r="AB336" s="147"/>
      <c r="AC336" s="147"/>
      <c r="AD336" s="148"/>
      <c r="AE336" s="148"/>
      <c r="AF336" s="148"/>
      <c r="AG336" s="147"/>
      <c r="AH336" s="147"/>
      <c r="AI336" s="147"/>
      <c r="AJ336" s="147"/>
      <c r="AK336" s="147"/>
      <c r="AL336" s="147"/>
      <c r="AM336" s="147"/>
      <c r="AN336" s="196">
        <f t="shared" si="41"/>
        <v>0</v>
      </c>
      <c r="AO336" s="196">
        <f t="shared" si="42"/>
        <v>0</v>
      </c>
      <c r="AP336" s="205"/>
      <c r="AQ336" s="115">
        <f>IF(AND($H336="",$I336="",$L336=""),Key!$G$9,Key!$G$8)</f>
        <v>0</v>
      </c>
      <c r="AR336" s="111">
        <f>$AN336*Key!$G$12</f>
        <v>0</v>
      </c>
      <c r="AS336" s="190"/>
      <c r="AT336" s="190"/>
      <c r="AU336" s="192">
        <f t="shared" si="43"/>
        <v>0</v>
      </c>
      <c r="AV336" s="175">
        <f t="shared" si="44"/>
        <v>0</v>
      </c>
      <c r="AW336" s="204">
        <f>AP336*Key!$G$5</f>
        <v>0</v>
      </c>
      <c r="AX336" s="150"/>
      <c r="AY336" s="176">
        <f t="shared" si="45"/>
        <v>0</v>
      </c>
    </row>
    <row r="337" spans="1:51" ht="15.75" thickBot="1">
      <c r="A337" s="22">
        <v>313</v>
      </c>
      <c r="B337" s="84">
        <f t="shared" si="40"/>
        <v>0</v>
      </c>
      <c r="C337" s="213"/>
      <c r="D337" s="214"/>
      <c r="E337" s="214"/>
      <c r="F337" s="214"/>
      <c r="G337" s="215"/>
      <c r="H337" s="149"/>
      <c r="I337" s="142"/>
      <c r="J337" s="212" t="str">
        <f t="shared" si="46"/>
        <v xml:space="preserve"> </v>
      </c>
      <c r="K337" s="212"/>
      <c r="L337" s="149"/>
      <c r="M337" s="149"/>
      <c r="N337" s="150"/>
      <c r="O337" s="150"/>
      <c r="P337" s="150"/>
      <c r="Q337" s="150"/>
      <c r="R337" s="156" t="str">
        <f t="shared" si="48"/>
        <v>//</v>
      </c>
      <c r="S337" s="27" t="e">
        <f>DATEDIF($R337,Key!$G$2,"Y")</f>
        <v>#VALUE!</v>
      </c>
      <c r="T337" s="156" t="e">
        <f>VLOOKUP($S337,Key!$C$2:$D$125,2,FALSE)</f>
        <v>#VALUE!</v>
      </c>
      <c r="U337" s="290" t="str">
        <f t="shared" si="47"/>
        <v/>
      </c>
      <c r="V337" s="151" t="str">
        <f>IF(ISERROR($N337&amp;$T337)," ",$N337&amp;$T337)</f>
        <v xml:space="preserve"> </v>
      </c>
      <c r="W337" s="194" t="e">
        <f>IF(#REF!="Y",1,0)</f>
        <v>#REF!</v>
      </c>
      <c r="X337" s="147"/>
      <c r="Y337" s="147"/>
      <c r="Z337" s="147"/>
      <c r="AA337" s="147"/>
      <c r="AB337" s="147"/>
      <c r="AC337" s="147"/>
      <c r="AD337" s="148"/>
      <c r="AE337" s="148"/>
      <c r="AF337" s="148"/>
      <c r="AG337" s="147"/>
      <c r="AH337" s="147"/>
      <c r="AI337" s="147"/>
      <c r="AJ337" s="147"/>
      <c r="AK337" s="147"/>
      <c r="AL337" s="147"/>
      <c r="AM337" s="147"/>
      <c r="AN337" s="196">
        <f t="shared" si="41"/>
        <v>0</v>
      </c>
      <c r="AO337" s="196">
        <f t="shared" si="42"/>
        <v>0</v>
      </c>
      <c r="AP337" s="205"/>
      <c r="AQ337" s="115">
        <f>IF(AND($H337="",$I337="",$L337=""),Key!$G$9,Key!$G$8)</f>
        <v>0</v>
      </c>
      <c r="AR337" s="111">
        <f>$AN337*Key!$G$12</f>
        <v>0</v>
      </c>
      <c r="AS337" s="190"/>
      <c r="AT337" s="190"/>
      <c r="AU337" s="192">
        <f t="shared" si="43"/>
        <v>0</v>
      </c>
      <c r="AV337" s="175">
        <f t="shared" si="44"/>
        <v>0</v>
      </c>
      <c r="AW337" s="204">
        <f>AP337*Key!$G$5</f>
        <v>0</v>
      </c>
      <c r="AX337" s="150"/>
      <c r="AY337" s="176">
        <f t="shared" si="45"/>
        <v>0</v>
      </c>
    </row>
    <row r="338" spans="1:51" ht="15.75" thickBot="1">
      <c r="A338" s="22">
        <v>314</v>
      </c>
      <c r="B338" s="84">
        <f t="shared" si="40"/>
        <v>0</v>
      </c>
      <c r="C338" s="213"/>
      <c r="D338" s="214"/>
      <c r="E338" s="214"/>
      <c r="F338" s="214"/>
      <c r="G338" s="215"/>
      <c r="H338" s="149"/>
      <c r="I338" s="142"/>
      <c r="J338" s="212" t="str">
        <f t="shared" si="46"/>
        <v xml:space="preserve"> </v>
      </c>
      <c r="K338" s="212"/>
      <c r="L338" s="149"/>
      <c r="M338" s="149"/>
      <c r="N338" s="150"/>
      <c r="O338" s="150"/>
      <c r="P338" s="150"/>
      <c r="Q338" s="150"/>
      <c r="R338" s="156" t="str">
        <f t="shared" si="48"/>
        <v>//</v>
      </c>
      <c r="S338" s="27" t="e">
        <f>DATEDIF($R338,Key!$G$2,"Y")</f>
        <v>#VALUE!</v>
      </c>
      <c r="T338" s="156" t="e">
        <f>VLOOKUP($S338,Key!$C$2:$D$125,2,FALSE)</f>
        <v>#VALUE!</v>
      </c>
      <c r="U338" s="290" t="str">
        <f t="shared" si="47"/>
        <v/>
      </c>
      <c r="V338" s="151" t="str">
        <f>IF(ISERROR($N338&amp;$T338)," ",$N338&amp;$T338)</f>
        <v xml:space="preserve"> </v>
      </c>
      <c r="W338" s="194" t="e">
        <f>IF(#REF!="Y",1,0)</f>
        <v>#REF!</v>
      </c>
      <c r="X338" s="147"/>
      <c r="Y338" s="147"/>
      <c r="Z338" s="147"/>
      <c r="AA338" s="147"/>
      <c r="AB338" s="147"/>
      <c r="AC338" s="147"/>
      <c r="AD338" s="148"/>
      <c r="AE338" s="148"/>
      <c r="AF338" s="148"/>
      <c r="AG338" s="147"/>
      <c r="AH338" s="147"/>
      <c r="AI338" s="147"/>
      <c r="AJ338" s="147"/>
      <c r="AK338" s="147"/>
      <c r="AL338" s="147"/>
      <c r="AM338" s="147"/>
      <c r="AN338" s="196">
        <f t="shared" si="41"/>
        <v>0</v>
      </c>
      <c r="AO338" s="196">
        <f t="shared" si="42"/>
        <v>0</v>
      </c>
      <c r="AP338" s="205"/>
      <c r="AQ338" s="115">
        <f>IF(AND($H338="",$I338="",$L338=""),Key!$G$9,Key!$G$8)</f>
        <v>0</v>
      </c>
      <c r="AR338" s="111">
        <f>$AN338*Key!$G$12</f>
        <v>0</v>
      </c>
      <c r="AS338" s="190"/>
      <c r="AT338" s="190"/>
      <c r="AU338" s="192">
        <f t="shared" si="43"/>
        <v>0</v>
      </c>
      <c r="AV338" s="175">
        <f t="shared" si="44"/>
        <v>0</v>
      </c>
      <c r="AW338" s="204">
        <f>AP338*Key!$G$5</f>
        <v>0</v>
      </c>
      <c r="AX338" s="150"/>
      <c r="AY338" s="176">
        <f t="shared" si="45"/>
        <v>0</v>
      </c>
    </row>
    <row r="339" spans="1:51" ht="15.75" thickBot="1">
      <c r="A339" s="22">
        <v>315</v>
      </c>
      <c r="B339" s="84">
        <f t="shared" si="40"/>
        <v>0</v>
      </c>
      <c r="C339" s="213"/>
      <c r="D339" s="214"/>
      <c r="E339" s="214"/>
      <c r="F339" s="214"/>
      <c r="G339" s="215"/>
      <c r="H339" s="149"/>
      <c r="I339" s="142"/>
      <c r="J339" s="212" t="str">
        <f t="shared" si="46"/>
        <v xml:space="preserve"> </v>
      </c>
      <c r="K339" s="212"/>
      <c r="L339" s="149"/>
      <c r="M339" s="149"/>
      <c r="N339" s="150"/>
      <c r="O339" s="150"/>
      <c r="P339" s="150"/>
      <c r="Q339" s="150"/>
      <c r="R339" s="156" t="str">
        <f t="shared" si="48"/>
        <v>//</v>
      </c>
      <c r="S339" s="27" t="e">
        <f>DATEDIF($R339,Key!$G$2,"Y")</f>
        <v>#VALUE!</v>
      </c>
      <c r="T339" s="156" t="e">
        <f>VLOOKUP($S339,Key!$C$2:$D$125,2,FALSE)</f>
        <v>#VALUE!</v>
      </c>
      <c r="U339" s="290" t="str">
        <f t="shared" si="47"/>
        <v/>
      </c>
      <c r="V339" s="151" t="str">
        <f>IF(ISERROR($N339&amp;$T339)," ",$N339&amp;$T339)</f>
        <v xml:space="preserve"> </v>
      </c>
      <c r="W339" s="194" t="e">
        <f>IF(#REF!="Y",1,0)</f>
        <v>#REF!</v>
      </c>
      <c r="X339" s="147"/>
      <c r="Y339" s="147"/>
      <c r="Z339" s="147"/>
      <c r="AA339" s="147"/>
      <c r="AB339" s="147"/>
      <c r="AC339" s="147"/>
      <c r="AD339" s="148"/>
      <c r="AE339" s="148"/>
      <c r="AF339" s="148"/>
      <c r="AG339" s="147"/>
      <c r="AH339" s="147"/>
      <c r="AI339" s="147"/>
      <c r="AJ339" s="147"/>
      <c r="AK339" s="147"/>
      <c r="AL339" s="147"/>
      <c r="AM339" s="147"/>
      <c r="AN339" s="196">
        <f t="shared" si="41"/>
        <v>0</v>
      </c>
      <c r="AO339" s="196">
        <f t="shared" si="42"/>
        <v>0</v>
      </c>
      <c r="AP339" s="205"/>
      <c r="AQ339" s="115">
        <f>IF(AND($H339="",$I339="",$L339=""),Key!$G$9,Key!$G$8)</f>
        <v>0</v>
      </c>
      <c r="AR339" s="111">
        <f>$AN339*Key!$G$12</f>
        <v>0</v>
      </c>
      <c r="AS339" s="190"/>
      <c r="AT339" s="190"/>
      <c r="AU339" s="192">
        <f t="shared" si="43"/>
        <v>0</v>
      </c>
      <c r="AV339" s="175">
        <f t="shared" si="44"/>
        <v>0</v>
      </c>
      <c r="AW339" s="204">
        <f>AP339*Key!$G$5</f>
        <v>0</v>
      </c>
      <c r="AX339" s="150"/>
      <c r="AY339" s="176">
        <f t="shared" si="45"/>
        <v>0</v>
      </c>
    </row>
    <row r="340" spans="1:51" ht="15.75" thickBot="1">
      <c r="A340" s="22">
        <v>316</v>
      </c>
      <c r="B340" s="84">
        <f t="shared" si="40"/>
        <v>0</v>
      </c>
      <c r="C340" s="213"/>
      <c r="D340" s="214"/>
      <c r="E340" s="214"/>
      <c r="F340" s="214"/>
      <c r="G340" s="215"/>
      <c r="H340" s="149"/>
      <c r="I340" s="142"/>
      <c r="J340" s="212" t="str">
        <f t="shared" si="46"/>
        <v xml:space="preserve"> </v>
      </c>
      <c r="K340" s="212"/>
      <c r="L340" s="149"/>
      <c r="M340" s="149"/>
      <c r="N340" s="150"/>
      <c r="O340" s="150"/>
      <c r="P340" s="150"/>
      <c r="Q340" s="150"/>
      <c r="R340" s="156" t="str">
        <f t="shared" si="48"/>
        <v>//</v>
      </c>
      <c r="S340" s="27" t="e">
        <f>DATEDIF($R340,Key!$G$2,"Y")</f>
        <v>#VALUE!</v>
      </c>
      <c r="T340" s="156" t="e">
        <f>VLOOKUP($S340,Key!$C$2:$D$125,2,FALSE)</f>
        <v>#VALUE!</v>
      </c>
      <c r="U340" s="290" t="str">
        <f t="shared" si="47"/>
        <v/>
      </c>
      <c r="V340" s="151" t="str">
        <f>IF(ISERROR($N340&amp;$T340)," ",$N340&amp;$T340)</f>
        <v xml:space="preserve"> </v>
      </c>
      <c r="W340" s="194" t="e">
        <f>IF(#REF!="Y",1,0)</f>
        <v>#REF!</v>
      </c>
      <c r="X340" s="147"/>
      <c r="Y340" s="147"/>
      <c r="Z340" s="147"/>
      <c r="AA340" s="147"/>
      <c r="AB340" s="147"/>
      <c r="AC340" s="147"/>
      <c r="AD340" s="148"/>
      <c r="AE340" s="148"/>
      <c r="AF340" s="148"/>
      <c r="AG340" s="147"/>
      <c r="AH340" s="147"/>
      <c r="AI340" s="147"/>
      <c r="AJ340" s="147"/>
      <c r="AK340" s="147"/>
      <c r="AL340" s="147"/>
      <c r="AM340" s="147"/>
      <c r="AN340" s="196">
        <f t="shared" si="41"/>
        <v>0</v>
      </c>
      <c r="AO340" s="196">
        <f t="shared" si="42"/>
        <v>0</v>
      </c>
      <c r="AP340" s="205"/>
      <c r="AQ340" s="115">
        <f>IF(AND($H340="",$I340="",$L340=""),Key!$G$9,Key!$G$8)</f>
        <v>0</v>
      </c>
      <c r="AR340" s="111">
        <f>$AN340*Key!$G$12</f>
        <v>0</v>
      </c>
      <c r="AS340" s="190"/>
      <c r="AT340" s="190"/>
      <c r="AU340" s="192">
        <f t="shared" si="43"/>
        <v>0</v>
      </c>
      <c r="AV340" s="175">
        <f t="shared" si="44"/>
        <v>0</v>
      </c>
      <c r="AW340" s="204">
        <f>AP340*Key!$G$5</f>
        <v>0</v>
      </c>
      <c r="AX340" s="150"/>
      <c r="AY340" s="176">
        <f t="shared" si="45"/>
        <v>0</v>
      </c>
    </row>
    <row r="341" spans="1:51" ht="15.75" thickBot="1">
      <c r="A341" s="22">
        <v>317</v>
      </c>
      <c r="B341" s="84">
        <f t="shared" si="40"/>
        <v>0</v>
      </c>
      <c r="C341" s="213"/>
      <c r="D341" s="214"/>
      <c r="E341" s="214"/>
      <c r="F341" s="214"/>
      <c r="G341" s="215"/>
      <c r="H341" s="149"/>
      <c r="I341" s="142"/>
      <c r="J341" s="212" t="str">
        <f t="shared" si="46"/>
        <v xml:space="preserve"> </v>
      </c>
      <c r="K341" s="212"/>
      <c r="L341" s="149"/>
      <c r="M341" s="149"/>
      <c r="N341" s="150"/>
      <c r="O341" s="150"/>
      <c r="P341" s="150"/>
      <c r="Q341" s="150"/>
      <c r="R341" s="156" t="str">
        <f t="shared" si="48"/>
        <v>//</v>
      </c>
      <c r="S341" s="27" t="e">
        <f>DATEDIF($R341,Key!$G$2,"Y")</f>
        <v>#VALUE!</v>
      </c>
      <c r="T341" s="156" t="e">
        <f>VLOOKUP($S341,Key!$C$2:$D$125,2,FALSE)</f>
        <v>#VALUE!</v>
      </c>
      <c r="U341" s="290" t="str">
        <f t="shared" si="47"/>
        <v/>
      </c>
      <c r="V341" s="151" t="str">
        <f>IF(ISERROR($N341&amp;$T341)," ",$N341&amp;$T341)</f>
        <v xml:space="preserve"> </v>
      </c>
      <c r="W341" s="194" t="e">
        <f>IF(#REF!="Y",1,0)</f>
        <v>#REF!</v>
      </c>
      <c r="X341" s="147"/>
      <c r="Y341" s="147"/>
      <c r="Z341" s="147"/>
      <c r="AA341" s="147"/>
      <c r="AB341" s="147"/>
      <c r="AC341" s="147"/>
      <c r="AD341" s="148"/>
      <c r="AE341" s="148"/>
      <c r="AF341" s="148"/>
      <c r="AG341" s="147"/>
      <c r="AH341" s="147"/>
      <c r="AI341" s="147"/>
      <c r="AJ341" s="147"/>
      <c r="AK341" s="147"/>
      <c r="AL341" s="147"/>
      <c r="AM341" s="147"/>
      <c r="AN341" s="196">
        <f t="shared" si="41"/>
        <v>0</v>
      </c>
      <c r="AO341" s="196">
        <f t="shared" si="42"/>
        <v>0</v>
      </c>
      <c r="AP341" s="205"/>
      <c r="AQ341" s="115">
        <f>IF(AND($H341="",$I341="",$L341=""),Key!$G$9,Key!$G$8)</f>
        <v>0</v>
      </c>
      <c r="AR341" s="111">
        <f>$AN341*Key!$G$12</f>
        <v>0</v>
      </c>
      <c r="AS341" s="190"/>
      <c r="AT341" s="190"/>
      <c r="AU341" s="192">
        <f t="shared" si="43"/>
        <v>0</v>
      </c>
      <c r="AV341" s="175">
        <f t="shared" si="44"/>
        <v>0</v>
      </c>
      <c r="AW341" s="204">
        <f>AP341*Key!$G$5</f>
        <v>0</v>
      </c>
      <c r="AX341" s="150"/>
      <c r="AY341" s="176">
        <f t="shared" si="45"/>
        <v>0</v>
      </c>
    </row>
    <row r="342" spans="1:51" ht="15.75" thickBot="1">
      <c r="A342" s="22">
        <v>318</v>
      </c>
      <c r="B342" s="84">
        <f t="shared" si="40"/>
        <v>0</v>
      </c>
      <c r="C342" s="213"/>
      <c r="D342" s="214"/>
      <c r="E342" s="214"/>
      <c r="F342" s="214"/>
      <c r="G342" s="215"/>
      <c r="H342" s="149"/>
      <c r="I342" s="142"/>
      <c r="J342" s="212" t="str">
        <f t="shared" si="46"/>
        <v xml:space="preserve"> </v>
      </c>
      <c r="K342" s="212"/>
      <c r="L342" s="149"/>
      <c r="M342" s="149"/>
      <c r="N342" s="150"/>
      <c r="O342" s="150"/>
      <c r="P342" s="150"/>
      <c r="Q342" s="150"/>
      <c r="R342" s="156" t="str">
        <f t="shared" si="48"/>
        <v>//</v>
      </c>
      <c r="S342" s="27" t="e">
        <f>DATEDIF($R342,Key!$G$2,"Y")</f>
        <v>#VALUE!</v>
      </c>
      <c r="T342" s="156" t="e">
        <f>VLOOKUP($S342,Key!$C$2:$D$125,2,FALSE)</f>
        <v>#VALUE!</v>
      </c>
      <c r="U342" s="290" t="str">
        <f t="shared" si="47"/>
        <v/>
      </c>
      <c r="V342" s="151" t="str">
        <f>IF(ISERROR($N342&amp;$T342)," ",$N342&amp;$T342)</f>
        <v xml:space="preserve"> </v>
      </c>
      <c r="W342" s="194" t="e">
        <f>IF(#REF!="Y",1,0)</f>
        <v>#REF!</v>
      </c>
      <c r="X342" s="147"/>
      <c r="Y342" s="147"/>
      <c r="Z342" s="147"/>
      <c r="AA342" s="147"/>
      <c r="AB342" s="147"/>
      <c r="AC342" s="147"/>
      <c r="AD342" s="148"/>
      <c r="AE342" s="148"/>
      <c r="AF342" s="148"/>
      <c r="AG342" s="147"/>
      <c r="AH342" s="147"/>
      <c r="AI342" s="147"/>
      <c r="AJ342" s="147"/>
      <c r="AK342" s="147"/>
      <c r="AL342" s="147"/>
      <c r="AM342" s="147"/>
      <c r="AN342" s="196">
        <f t="shared" si="41"/>
        <v>0</v>
      </c>
      <c r="AO342" s="196">
        <f t="shared" si="42"/>
        <v>0</v>
      </c>
      <c r="AP342" s="205"/>
      <c r="AQ342" s="115">
        <f>IF(AND($H342="",$I342="",$L342=""),Key!$G$9,Key!$G$8)</f>
        <v>0</v>
      </c>
      <c r="AR342" s="111">
        <f>$AN342*Key!$G$12</f>
        <v>0</v>
      </c>
      <c r="AS342" s="190"/>
      <c r="AT342" s="190"/>
      <c r="AU342" s="192">
        <f t="shared" si="43"/>
        <v>0</v>
      </c>
      <c r="AV342" s="175">
        <f t="shared" si="44"/>
        <v>0</v>
      </c>
      <c r="AW342" s="204">
        <f>AP342*Key!$G$5</f>
        <v>0</v>
      </c>
      <c r="AX342" s="150"/>
      <c r="AY342" s="176">
        <f t="shared" si="45"/>
        <v>0</v>
      </c>
    </row>
    <row r="343" spans="1:51" ht="15.75" thickBot="1">
      <c r="A343" s="22">
        <v>319</v>
      </c>
      <c r="B343" s="84">
        <f t="shared" si="40"/>
        <v>0</v>
      </c>
      <c r="C343" s="213"/>
      <c r="D343" s="214"/>
      <c r="E343" s="214"/>
      <c r="F343" s="214"/>
      <c r="G343" s="215"/>
      <c r="H343" s="149"/>
      <c r="I343" s="142"/>
      <c r="J343" s="212" t="str">
        <f t="shared" si="46"/>
        <v xml:space="preserve"> </v>
      </c>
      <c r="K343" s="212"/>
      <c r="L343" s="149"/>
      <c r="M343" s="149"/>
      <c r="N343" s="150"/>
      <c r="O343" s="150"/>
      <c r="P343" s="150"/>
      <c r="Q343" s="150"/>
      <c r="R343" s="156" t="str">
        <f t="shared" si="48"/>
        <v>//</v>
      </c>
      <c r="S343" s="27" t="e">
        <f>DATEDIF($R343,Key!$G$2,"Y")</f>
        <v>#VALUE!</v>
      </c>
      <c r="T343" s="156" t="e">
        <f>VLOOKUP($S343,Key!$C$2:$D$125,2,FALSE)</f>
        <v>#VALUE!</v>
      </c>
      <c r="U343" s="290" t="str">
        <f t="shared" si="47"/>
        <v/>
      </c>
      <c r="V343" s="151" t="str">
        <f>IF(ISERROR($N343&amp;$T343)," ",$N343&amp;$T343)</f>
        <v xml:space="preserve"> </v>
      </c>
      <c r="W343" s="194" t="e">
        <f>IF(#REF!="Y",1,0)</f>
        <v>#REF!</v>
      </c>
      <c r="X343" s="147"/>
      <c r="Y343" s="147"/>
      <c r="Z343" s="147"/>
      <c r="AA343" s="147"/>
      <c r="AB343" s="147"/>
      <c r="AC343" s="147"/>
      <c r="AD343" s="148"/>
      <c r="AE343" s="148"/>
      <c r="AF343" s="148"/>
      <c r="AG343" s="147"/>
      <c r="AH343" s="147"/>
      <c r="AI343" s="147"/>
      <c r="AJ343" s="147"/>
      <c r="AK343" s="147"/>
      <c r="AL343" s="147"/>
      <c r="AM343" s="147"/>
      <c r="AN343" s="196">
        <f t="shared" si="41"/>
        <v>0</v>
      </c>
      <c r="AO343" s="196">
        <f t="shared" si="42"/>
        <v>0</v>
      </c>
      <c r="AP343" s="205"/>
      <c r="AQ343" s="115">
        <f>IF(AND($H343="",$I343="",$L343=""),Key!$G$9,Key!$G$8)</f>
        <v>0</v>
      </c>
      <c r="AR343" s="111">
        <f>$AN343*Key!$G$12</f>
        <v>0</v>
      </c>
      <c r="AS343" s="190"/>
      <c r="AT343" s="190"/>
      <c r="AU343" s="192">
        <f t="shared" si="43"/>
        <v>0</v>
      </c>
      <c r="AV343" s="175">
        <f t="shared" si="44"/>
        <v>0</v>
      </c>
      <c r="AW343" s="204">
        <f>AP343*Key!$G$5</f>
        <v>0</v>
      </c>
      <c r="AX343" s="150"/>
      <c r="AY343" s="176">
        <f t="shared" si="45"/>
        <v>0</v>
      </c>
    </row>
    <row r="344" spans="1:51" ht="15.75" thickBot="1">
      <c r="A344" s="22">
        <v>320</v>
      </c>
      <c r="B344" s="84">
        <f t="shared" ref="B344:B407" si="49">IF($F$8="OTHER 其他",$F$10,$F$8)</f>
        <v>0</v>
      </c>
      <c r="C344" s="213"/>
      <c r="D344" s="214"/>
      <c r="E344" s="214"/>
      <c r="F344" s="214"/>
      <c r="G344" s="215"/>
      <c r="H344" s="149"/>
      <c r="I344" s="142"/>
      <c r="J344" s="212" t="str">
        <f t="shared" si="46"/>
        <v xml:space="preserve"> </v>
      </c>
      <c r="K344" s="212"/>
      <c r="L344" s="149"/>
      <c r="M344" s="149"/>
      <c r="N344" s="150"/>
      <c r="O344" s="150"/>
      <c r="P344" s="150"/>
      <c r="Q344" s="150"/>
      <c r="R344" s="156" t="str">
        <f t="shared" si="48"/>
        <v>//</v>
      </c>
      <c r="S344" s="27" t="e">
        <f>DATEDIF($R344,Key!$G$2,"Y")</f>
        <v>#VALUE!</v>
      </c>
      <c r="T344" s="156" t="e">
        <f>VLOOKUP($S344,Key!$C$2:$D$125,2,FALSE)</f>
        <v>#VALUE!</v>
      </c>
      <c r="U344" s="290" t="str">
        <f t="shared" si="47"/>
        <v/>
      </c>
      <c r="V344" s="151" t="str">
        <f>IF(ISERROR($N344&amp;$T344)," ",$N344&amp;$T344)</f>
        <v xml:space="preserve"> </v>
      </c>
      <c r="W344" s="194" t="e">
        <f>IF(#REF!="Y",1,0)</f>
        <v>#REF!</v>
      </c>
      <c r="X344" s="147"/>
      <c r="Y344" s="147"/>
      <c r="Z344" s="147"/>
      <c r="AA344" s="147"/>
      <c r="AB344" s="147"/>
      <c r="AC344" s="147"/>
      <c r="AD344" s="148"/>
      <c r="AE344" s="148"/>
      <c r="AF344" s="148"/>
      <c r="AG344" s="147"/>
      <c r="AH344" s="147"/>
      <c r="AI344" s="147"/>
      <c r="AJ344" s="147"/>
      <c r="AK344" s="147"/>
      <c r="AL344" s="147"/>
      <c r="AM344" s="147"/>
      <c r="AN344" s="196">
        <f t="shared" ref="AN344:AN407" si="50">SUM($X344:$AK344)</f>
        <v>0</v>
      </c>
      <c r="AO344" s="196">
        <f t="shared" si="42"/>
        <v>0</v>
      </c>
      <c r="AP344" s="205"/>
      <c r="AQ344" s="115">
        <f>IF(AND($H344="",$I344="",$L344=""),Key!$G$9,Key!$G$8)</f>
        <v>0</v>
      </c>
      <c r="AR344" s="111">
        <f>$AN344*Key!$G$12</f>
        <v>0</v>
      </c>
      <c r="AS344" s="190"/>
      <c r="AT344" s="190"/>
      <c r="AU344" s="192">
        <f t="shared" si="43"/>
        <v>0</v>
      </c>
      <c r="AV344" s="175">
        <f t="shared" si="44"/>
        <v>0</v>
      </c>
      <c r="AW344" s="204">
        <f>AP344*Key!$G$5</f>
        <v>0</v>
      </c>
      <c r="AX344" s="150"/>
      <c r="AY344" s="176">
        <f t="shared" si="45"/>
        <v>0</v>
      </c>
    </row>
    <row r="345" spans="1:51" ht="15.75" thickBot="1">
      <c r="A345" s="22">
        <v>321</v>
      </c>
      <c r="B345" s="84">
        <f t="shared" si="49"/>
        <v>0</v>
      </c>
      <c r="C345" s="213"/>
      <c r="D345" s="214"/>
      <c r="E345" s="214"/>
      <c r="F345" s="214"/>
      <c r="G345" s="215"/>
      <c r="H345" s="149"/>
      <c r="I345" s="142"/>
      <c r="J345" s="212" t="str">
        <f t="shared" si="46"/>
        <v xml:space="preserve"> </v>
      </c>
      <c r="K345" s="212"/>
      <c r="L345" s="149"/>
      <c r="M345" s="149"/>
      <c r="N345" s="150"/>
      <c r="O345" s="150"/>
      <c r="P345" s="150"/>
      <c r="Q345" s="150"/>
      <c r="R345" s="156" t="str">
        <f t="shared" si="48"/>
        <v>//</v>
      </c>
      <c r="S345" s="27" t="e">
        <f>DATEDIF($R345,Key!$G$2,"Y")</f>
        <v>#VALUE!</v>
      </c>
      <c r="T345" s="156" t="e">
        <f>VLOOKUP($S345,Key!$C$2:$D$125,2,FALSE)</f>
        <v>#VALUE!</v>
      </c>
      <c r="U345" s="290" t="str">
        <f t="shared" si="47"/>
        <v/>
      </c>
      <c r="V345" s="151" t="str">
        <f>IF(ISERROR($N345&amp;$T345)," ",$N345&amp;$T345)</f>
        <v xml:space="preserve"> </v>
      </c>
      <c r="W345" s="194" t="e">
        <f>IF(#REF!="Y",1,0)</f>
        <v>#REF!</v>
      </c>
      <c r="X345" s="147"/>
      <c r="Y345" s="147"/>
      <c r="Z345" s="147"/>
      <c r="AA345" s="147"/>
      <c r="AB345" s="147"/>
      <c r="AC345" s="147"/>
      <c r="AD345" s="148"/>
      <c r="AE345" s="148"/>
      <c r="AF345" s="148"/>
      <c r="AG345" s="147"/>
      <c r="AH345" s="147"/>
      <c r="AI345" s="147"/>
      <c r="AJ345" s="147"/>
      <c r="AK345" s="147"/>
      <c r="AL345" s="147"/>
      <c r="AM345" s="147"/>
      <c r="AN345" s="196">
        <f t="shared" si="50"/>
        <v>0</v>
      </c>
      <c r="AO345" s="196">
        <f t="shared" ref="AO345:AO408" si="51">$AN345*80</f>
        <v>0</v>
      </c>
      <c r="AP345" s="205"/>
      <c r="AQ345" s="115">
        <f>IF(AND($H345="",$I345="",$L345=""),Key!$G$9,Key!$G$8)</f>
        <v>0</v>
      </c>
      <c r="AR345" s="111">
        <f>$AN345*Key!$G$12</f>
        <v>0</v>
      </c>
      <c r="AS345" s="190"/>
      <c r="AT345" s="190"/>
      <c r="AU345" s="192">
        <f t="shared" ref="AU345:AU408" si="52">$AS345+$AT345</f>
        <v>0</v>
      </c>
      <c r="AV345" s="175">
        <f t="shared" ref="AV345:AV408" si="53">$AU345*25</f>
        <v>0</v>
      </c>
      <c r="AW345" s="204">
        <f>AP345*Key!$G$5</f>
        <v>0</v>
      </c>
      <c r="AX345" s="150"/>
      <c r="AY345" s="176">
        <f t="shared" ref="AY345:AY408" si="54">SUM($AQ345:$AR345,$AV345,AW345)</f>
        <v>0</v>
      </c>
    </row>
    <row r="346" spans="1:51" ht="15.75" thickBot="1">
      <c r="A346" s="22">
        <v>322</v>
      </c>
      <c r="B346" s="84">
        <f t="shared" si="49"/>
        <v>0</v>
      </c>
      <c r="C346" s="213"/>
      <c r="D346" s="214"/>
      <c r="E346" s="214"/>
      <c r="F346" s="214"/>
      <c r="G346" s="215"/>
      <c r="H346" s="149"/>
      <c r="I346" s="142"/>
      <c r="J346" s="212" t="str">
        <f t="shared" ref="J346:J409" si="55">CONCATENATE(H346," ",I346)</f>
        <v xml:space="preserve"> </v>
      </c>
      <c r="K346" s="212"/>
      <c r="L346" s="149"/>
      <c r="M346" s="149"/>
      <c r="N346" s="150"/>
      <c r="O346" s="150"/>
      <c r="P346" s="150"/>
      <c r="Q346" s="150"/>
      <c r="R346" s="156" t="str">
        <f t="shared" si="48"/>
        <v>//</v>
      </c>
      <c r="S346" s="27" t="e">
        <f>DATEDIF($R346,Key!$G$2,"Y")</f>
        <v>#VALUE!</v>
      </c>
      <c r="T346" s="156" t="e">
        <f>VLOOKUP($S346,Key!$C$2:$D$125,2,FALSE)</f>
        <v>#VALUE!</v>
      </c>
      <c r="U346" s="290" t="str">
        <f t="shared" ref="U346:U409" si="56">IF(OR(N346="",Q346="",O346="",P346="" ),"",CONCATENATE(N346,T346))</f>
        <v/>
      </c>
      <c r="V346" s="151" t="str">
        <f>IF(ISERROR($N346&amp;$T346)," ",$N346&amp;$T346)</f>
        <v xml:space="preserve"> </v>
      </c>
      <c r="W346" s="194" t="e">
        <f>IF(#REF!="Y",1,0)</f>
        <v>#REF!</v>
      </c>
      <c r="X346" s="147"/>
      <c r="Y346" s="147"/>
      <c r="Z346" s="147"/>
      <c r="AA346" s="147"/>
      <c r="AB346" s="147"/>
      <c r="AC346" s="147"/>
      <c r="AD346" s="148"/>
      <c r="AE346" s="148"/>
      <c r="AF346" s="148"/>
      <c r="AG346" s="147"/>
      <c r="AH346" s="147"/>
      <c r="AI346" s="147"/>
      <c r="AJ346" s="147"/>
      <c r="AK346" s="147"/>
      <c r="AL346" s="147"/>
      <c r="AM346" s="147"/>
      <c r="AN346" s="196">
        <f t="shared" si="50"/>
        <v>0</v>
      </c>
      <c r="AO346" s="196">
        <f t="shared" si="51"/>
        <v>0</v>
      </c>
      <c r="AP346" s="205"/>
      <c r="AQ346" s="115">
        <f>IF(AND($H346="",$I346="",$L346=""),Key!$G$9,Key!$G$8)</f>
        <v>0</v>
      </c>
      <c r="AR346" s="111">
        <f>$AN346*Key!$G$12</f>
        <v>0</v>
      </c>
      <c r="AS346" s="190"/>
      <c r="AT346" s="190"/>
      <c r="AU346" s="192">
        <f t="shared" si="52"/>
        <v>0</v>
      </c>
      <c r="AV346" s="175">
        <f t="shared" si="53"/>
        <v>0</v>
      </c>
      <c r="AW346" s="204">
        <f>AP346*Key!$G$5</f>
        <v>0</v>
      </c>
      <c r="AX346" s="150"/>
      <c r="AY346" s="176">
        <f t="shared" si="54"/>
        <v>0</v>
      </c>
    </row>
    <row r="347" spans="1:51" ht="15.75" thickBot="1">
      <c r="A347" s="22">
        <v>323</v>
      </c>
      <c r="B347" s="84">
        <f t="shared" si="49"/>
        <v>0</v>
      </c>
      <c r="C347" s="213"/>
      <c r="D347" s="214"/>
      <c r="E347" s="214"/>
      <c r="F347" s="214"/>
      <c r="G347" s="215"/>
      <c r="H347" s="149"/>
      <c r="I347" s="142"/>
      <c r="J347" s="212" t="str">
        <f t="shared" si="55"/>
        <v xml:space="preserve"> </v>
      </c>
      <c r="K347" s="212"/>
      <c r="L347" s="149"/>
      <c r="M347" s="149"/>
      <c r="N347" s="150"/>
      <c r="O347" s="150"/>
      <c r="P347" s="150"/>
      <c r="Q347" s="150"/>
      <c r="R347" s="156" t="str">
        <f t="shared" si="48"/>
        <v>//</v>
      </c>
      <c r="S347" s="27" t="e">
        <f>DATEDIF($R347,Key!$G$2,"Y")</f>
        <v>#VALUE!</v>
      </c>
      <c r="T347" s="156" t="e">
        <f>VLOOKUP($S347,Key!$C$2:$D$125,2,FALSE)</f>
        <v>#VALUE!</v>
      </c>
      <c r="U347" s="290" t="str">
        <f t="shared" si="56"/>
        <v/>
      </c>
      <c r="V347" s="151" t="str">
        <f>IF(ISERROR($N347&amp;$T347)," ",$N347&amp;$T347)</f>
        <v xml:space="preserve"> </v>
      </c>
      <c r="W347" s="194" t="e">
        <f>IF(#REF!="Y",1,0)</f>
        <v>#REF!</v>
      </c>
      <c r="X347" s="147"/>
      <c r="Y347" s="147"/>
      <c r="Z347" s="147"/>
      <c r="AA347" s="147"/>
      <c r="AB347" s="147"/>
      <c r="AC347" s="147"/>
      <c r="AD347" s="148"/>
      <c r="AE347" s="148"/>
      <c r="AF347" s="148"/>
      <c r="AG347" s="147"/>
      <c r="AH347" s="147"/>
      <c r="AI347" s="147"/>
      <c r="AJ347" s="147"/>
      <c r="AK347" s="147"/>
      <c r="AL347" s="147"/>
      <c r="AM347" s="147"/>
      <c r="AN347" s="196">
        <f t="shared" si="50"/>
        <v>0</v>
      </c>
      <c r="AO347" s="196">
        <f t="shared" si="51"/>
        <v>0</v>
      </c>
      <c r="AP347" s="205"/>
      <c r="AQ347" s="115">
        <f>IF(AND($H347="",$I347="",$L347=""),Key!$G$9,Key!$G$8)</f>
        <v>0</v>
      </c>
      <c r="AR347" s="111">
        <f>$AN347*Key!$G$12</f>
        <v>0</v>
      </c>
      <c r="AS347" s="190"/>
      <c r="AT347" s="190"/>
      <c r="AU347" s="192">
        <f t="shared" si="52"/>
        <v>0</v>
      </c>
      <c r="AV347" s="175">
        <f t="shared" si="53"/>
        <v>0</v>
      </c>
      <c r="AW347" s="204">
        <f>AP347*Key!$G$5</f>
        <v>0</v>
      </c>
      <c r="AX347" s="150"/>
      <c r="AY347" s="176">
        <f t="shared" si="54"/>
        <v>0</v>
      </c>
    </row>
    <row r="348" spans="1:51" ht="15.75" thickBot="1">
      <c r="A348" s="22">
        <v>324</v>
      </c>
      <c r="B348" s="84">
        <f t="shared" si="49"/>
        <v>0</v>
      </c>
      <c r="C348" s="213"/>
      <c r="D348" s="214"/>
      <c r="E348" s="214"/>
      <c r="F348" s="214"/>
      <c r="G348" s="215"/>
      <c r="H348" s="149"/>
      <c r="I348" s="142"/>
      <c r="J348" s="212" t="str">
        <f t="shared" si="55"/>
        <v xml:space="preserve"> </v>
      </c>
      <c r="K348" s="212"/>
      <c r="L348" s="149"/>
      <c r="M348" s="149"/>
      <c r="N348" s="150"/>
      <c r="O348" s="150"/>
      <c r="P348" s="150"/>
      <c r="Q348" s="150"/>
      <c r="R348" s="156" t="str">
        <f t="shared" ref="R348:R411" si="57">$O348&amp;"/"&amp;$P348&amp;"/"&amp;$Q348</f>
        <v>//</v>
      </c>
      <c r="S348" s="27" t="e">
        <f>DATEDIF($R348,Key!$G$2,"Y")</f>
        <v>#VALUE!</v>
      </c>
      <c r="T348" s="156" t="e">
        <f>VLOOKUP($S348,Key!$C$2:$D$125,2,FALSE)</f>
        <v>#VALUE!</v>
      </c>
      <c r="U348" s="290" t="str">
        <f t="shared" si="56"/>
        <v/>
      </c>
      <c r="V348" s="151" t="str">
        <f>IF(ISERROR($N348&amp;$T348)," ",$N348&amp;$T348)</f>
        <v xml:space="preserve"> </v>
      </c>
      <c r="W348" s="194" t="e">
        <f>IF(#REF!="Y",1,0)</f>
        <v>#REF!</v>
      </c>
      <c r="X348" s="147"/>
      <c r="Y348" s="147"/>
      <c r="Z348" s="147"/>
      <c r="AA348" s="147"/>
      <c r="AB348" s="147"/>
      <c r="AC348" s="147"/>
      <c r="AD348" s="148"/>
      <c r="AE348" s="148"/>
      <c r="AF348" s="148"/>
      <c r="AG348" s="147"/>
      <c r="AH348" s="147"/>
      <c r="AI348" s="147"/>
      <c r="AJ348" s="147"/>
      <c r="AK348" s="147"/>
      <c r="AL348" s="147"/>
      <c r="AM348" s="147"/>
      <c r="AN348" s="196">
        <f t="shared" si="50"/>
        <v>0</v>
      </c>
      <c r="AO348" s="196">
        <f t="shared" si="51"/>
        <v>0</v>
      </c>
      <c r="AP348" s="205"/>
      <c r="AQ348" s="115">
        <f>IF(AND($H348="",$I348="",$L348=""),Key!$G$9,Key!$G$8)</f>
        <v>0</v>
      </c>
      <c r="AR348" s="111">
        <f>$AN348*Key!$G$12</f>
        <v>0</v>
      </c>
      <c r="AS348" s="190"/>
      <c r="AT348" s="190"/>
      <c r="AU348" s="192">
        <f t="shared" si="52"/>
        <v>0</v>
      </c>
      <c r="AV348" s="175">
        <f t="shared" si="53"/>
        <v>0</v>
      </c>
      <c r="AW348" s="204">
        <f>AP348*Key!$G$5</f>
        <v>0</v>
      </c>
      <c r="AX348" s="150"/>
      <c r="AY348" s="176">
        <f t="shared" si="54"/>
        <v>0</v>
      </c>
    </row>
    <row r="349" spans="1:51" ht="15.75" thickBot="1">
      <c r="A349" s="22">
        <v>325</v>
      </c>
      <c r="B349" s="84">
        <f t="shared" si="49"/>
        <v>0</v>
      </c>
      <c r="C349" s="213"/>
      <c r="D349" s="214"/>
      <c r="E349" s="214"/>
      <c r="F349" s="214"/>
      <c r="G349" s="215"/>
      <c r="H349" s="149"/>
      <c r="I349" s="142"/>
      <c r="J349" s="212" t="str">
        <f t="shared" si="55"/>
        <v xml:space="preserve"> </v>
      </c>
      <c r="K349" s="212"/>
      <c r="L349" s="149"/>
      <c r="M349" s="149"/>
      <c r="N349" s="150"/>
      <c r="O349" s="150"/>
      <c r="P349" s="150"/>
      <c r="Q349" s="150"/>
      <c r="R349" s="156" t="str">
        <f t="shared" si="57"/>
        <v>//</v>
      </c>
      <c r="S349" s="27" t="e">
        <f>DATEDIF($R349,Key!$G$2,"Y")</f>
        <v>#VALUE!</v>
      </c>
      <c r="T349" s="156" t="e">
        <f>VLOOKUP($S349,Key!$C$2:$D$125,2,FALSE)</f>
        <v>#VALUE!</v>
      </c>
      <c r="U349" s="290" t="str">
        <f t="shared" si="56"/>
        <v/>
      </c>
      <c r="V349" s="151" t="str">
        <f>IF(ISERROR($N349&amp;$T349)," ",$N349&amp;$T349)</f>
        <v xml:space="preserve"> </v>
      </c>
      <c r="W349" s="194" t="e">
        <f>IF(#REF!="Y",1,0)</f>
        <v>#REF!</v>
      </c>
      <c r="X349" s="147"/>
      <c r="Y349" s="147"/>
      <c r="Z349" s="147"/>
      <c r="AA349" s="147"/>
      <c r="AB349" s="147"/>
      <c r="AC349" s="147"/>
      <c r="AD349" s="148"/>
      <c r="AE349" s="148"/>
      <c r="AF349" s="148"/>
      <c r="AG349" s="147"/>
      <c r="AH349" s="147"/>
      <c r="AI349" s="147"/>
      <c r="AJ349" s="147"/>
      <c r="AK349" s="147"/>
      <c r="AL349" s="147"/>
      <c r="AM349" s="147"/>
      <c r="AN349" s="196">
        <f t="shared" si="50"/>
        <v>0</v>
      </c>
      <c r="AO349" s="196">
        <f t="shared" si="51"/>
        <v>0</v>
      </c>
      <c r="AP349" s="205"/>
      <c r="AQ349" s="115">
        <f>IF(AND($H349="",$I349="",$L349=""),Key!$G$9,Key!$G$8)</f>
        <v>0</v>
      </c>
      <c r="AR349" s="111">
        <f>$AN349*Key!$G$12</f>
        <v>0</v>
      </c>
      <c r="AS349" s="190"/>
      <c r="AT349" s="190"/>
      <c r="AU349" s="192">
        <f t="shared" si="52"/>
        <v>0</v>
      </c>
      <c r="AV349" s="175">
        <f t="shared" si="53"/>
        <v>0</v>
      </c>
      <c r="AW349" s="204">
        <f>AP349*Key!$G$5</f>
        <v>0</v>
      </c>
      <c r="AX349" s="150"/>
      <c r="AY349" s="176">
        <f t="shared" si="54"/>
        <v>0</v>
      </c>
    </row>
    <row r="350" spans="1:51" ht="15.75" thickBot="1">
      <c r="A350" s="22">
        <v>326</v>
      </c>
      <c r="B350" s="84">
        <f t="shared" si="49"/>
        <v>0</v>
      </c>
      <c r="C350" s="213"/>
      <c r="D350" s="214"/>
      <c r="E350" s="214"/>
      <c r="F350" s="214"/>
      <c r="G350" s="215"/>
      <c r="H350" s="149"/>
      <c r="I350" s="142"/>
      <c r="J350" s="212" t="str">
        <f t="shared" si="55"/>
        <v xml:space="preserve"> </v>
      </c>
      <c r="K350" s="212"/>
      <c r="L350" s="149"/>
      <c r="M350" s="149"/>
      <c r="N350" s="150"/>
      <c r="O350" s="150"/>
      <c r="P350" s="150"/>
      <c r="Q350" s="150"/>
      <c r="R350" s="156" t="str">
        <f t="shared" si="57"/>
        <v>//</v>
      </c>
      <c r="S350" s="27" t="e">
        <f>DATEDIF($R350,Key!$G$2,"Y")</f>
        <v>#VALUE!</v>
      </c>
      <c r="T350" s="156" t="e">
        <f>VLOOKUP($S350,Key!$C$2:$D$125,2,FALSE)</f>
        <v>#VALUE!</v>
      </c>
      <c r="U350" s="290" t="str">
        <f t="shared" si="56"/>
        <v/>
      </c>
      <c r="V350" s="151" t="str">
        <f>IF(ISERROR($N350&amp;$T350)," ",$N350&amp;$T350)</f>
        <v xml:space="preserve"> </v>
      </c>
      <c r="W350" s="194" t="e">
        <f>IF(#REF!="Y",1,0)</f>
        <v>#REF!</v>
      </c>
      <c r="X350" s="147"/>
      <c r="Y350" s="147"/>
      <c r="Z350" s="147"/>
      <c r="AA350" s="147"/>
      <c r="AB350" s="147"/>
      <c r="AC350" s="147"/>
      <c r="AD350" s="148"/>
      <c r="AE350" s="148"/>
      <c r="AF350" s="148"/>
      <c r="AG350" s="147"/>
      <c r="AH350" s="147"/>
      <c r="AI350" s="147"/>
      <c r="AJ350" s="147"/>
      <c r="AK350" s="147"/>
      <c r="AL350" s="147"/>
      <c r="AM350" s="147"/>
      <c r="AN350" s="196">
        <f t="shared" si="50"/>
        <v>0</v>
      </c>
      <c r="AO350" s="196">
        <f t="shared" si="51"/>
        <v>0</v>
      </c>
      <c r="AP350" s="205"/>
      <c r="AQ350" s="115">
        <f>IF(AND($H350="",$I350="",$L350=""),Key!$G$9,Key!$G$8)</f>
        <v>0</v>
      </c>
      <c r="AR350" s="111">
        <f>$AN350*Key!$G$12</f>
        <v>0</v>
      </c>
      <c r="AS350" s="190"/>
      <c r="AT350" s="190"/>
      <c r="AU350" s="192">
        <f t="shared" si="52"/>
        <v>0</v>
      </c>
      <c r="AV350" s="175">
        <f t="shared" si="53"/>
        <v>0</v>
      </c>
      <c r="AW350" s="204">
        <f>AP350*Key!$G$5</f>
        <v>0</v>
      </c>
      <c r="AX350" s="150"/>
      <c r="AY350" s="176">
        <f t="shared" si="54"/>
        <v>0</v>
      </c>
    </row>
    <row r="351" spans="1:51" ht="15.75" thickBot="1">
      <c r="A351" s="22">
        <v>327</v>
      </c>
      <c r="B351" s="84">
        <f t="shared" si="49"/>
        <v>0</v>
      </c>
      <c r="C351" s="213"/>
      <c r="D351" s="214"/>
      <c r="E351" s="214"/>
      <c r="F351" s="214"/>
      <c r="G351" s="215"/>
      <c r="H351" s="149"/>
      <c r="I351" s="142"/>
      <c r="J351" s="212" t="str">
        <f t="shared" si="55"/>
        <v xml:space="preserve"> </v>
      </c>
      <c r="K351" s="212"/>
      <c r="L351" s="149"/>
      <c r="M351" s="149"/>
      <c r="N351" s="150"/>
      <c r="O351" s="150"/>
      <c r="P351" s="150"/>
      <c r="Q351" s="150"/>
      <c r="R351" s="156" t="str">
        <f t="shared" si="57"/>
        <v>//</v>
      </c>
      <c r="S351" s="27" t="e">
        <f>DATEDIF($R351,Key!$G$2,"Y")</f>
        <v>#VALUE!</v>
      </c>
      <c r="T351" s="156" t="e">
        <f>VLOOKUP($S351,Key!$C$2:$D$125,2,FALSE)</f>
        <v>#VALUE!</v>
      </c>
      <c r="U351" s="290" t="str">
        <f t="shared" si="56"/>
        <v/>
      </c>
      <c r="V351" s="151" t="str">
        <f>IF(ISERROR($N351&amp;$T351)," ",$N351&amp;$T351)</f>
        <v xml:space="preserve"> </v>
      </c>
      <c r="W351" s="194" t="e">
        <f>IF(#REF!="Y",1,0)</f>
        <v>#REF!</v>
      </c>
      <c r="X351" s="147"/>
      <c r="Y351" s="147"/>
      <c r="Z351" s="147"/>
      <c r="AA351" s="147"/>
      <c r="AB351" s="147"/>
      <c r="AC351" s="147"/>
      <c r="AD351" s="148"/>
      <c r="AE351" s="148"/>
      <c r="AF351" s="148"/>
      <c r="AG351" s="147"/>
      <c r="AH351" s="147"/>
      <c r="AI351" s="147"/>
      <c r="AJ351" s="147"/>
      <c r="AK351" s="147"/>
      <c r="AL351" s="147"/>
      <c r="AM351" s="147"/>
      <c r="AN351" s="196">
        <f t="shared" si="50"/>
        <v>0</v>
      </c>
      <c r="AO351" s="196">
        <f t="shared" si="51"/>
        <v>0</v>
      </c>
      <c r="AP351" s="205"/>
      <c r="AQ351" s="115">
        <f>IF(AND($H351="",$I351="",$L351=""),Key!$G$9,Key!$G$8)</f>
        <v>0</v>
      </c>
      <c r="AR351" s="111">
        <f>$AN351*Key!$G$12</f>
        <v>0</v>
      </c>
      <c r="AS351" s="190"/>
      <c r="AT351" s="190"/>
      <c r="AU351" s="192">
        <f t="shared" si="52"/>
        <v>0</v>
      </c>
      <c r="AV351" s="175">
        <f t="shared" si="53"/>
        <v>0</v>
      </c>
      <c r="AW351" s="204">
        <f>AP351*Key!$G$5</f>
        <v>0</v>
      </c>
      <c r="AX351" s="150"/>
      <c r="AY351" s="176">
        <f t="shared" si="54"/>
        <v>0</v>
      </c>
    </row>
    <row r="352" spans="1:51" ht="15.75" thickBot="1">
      <c r="A352" s="22">
        <v>328</v>
      </c>
      <c r="B352" s="84">
        <f t="shared" si="49"/>
        <v>0</v>
      </c>
      <c r="C352" s="213"/>
      <c r="D352" s="214"/>
      <c r="E352" s="214"/>
      <c r="F352" s="214"/>
      <c r="G352" s="215"/>
      <c r="H352" s="149"/>
      <c r="I352" s="142"/>
      <c r="J352" s="212" t="str">
        <f t="shared" si="55"/>
        <v xml:space="preserve"> </v>
      </c>
      <c r="K352" s="212"/>
      <c r="L352" s="149"/>
      <c r="M352" s="149"/>
      <c r="N352" s="150"/>
      <c r="O352" s="150"/>
      <c r="P352" s="150"/>
      <c r="Q352" s="150"/>
      <c r="R352" s="156" t="str">
        <f t="shared" si="57"/>
        <v>//</v>
      </c>
      <c r="S352" s="27" t="e">
        <f>DATEDIF($R352,Key!$G$2,"Y")</f>
        <v>#VALUE!</v>
      </c>
      <c r="T352" s="156" t="e">
        <f>VLOOKUP($S352,Key!$C$2:$D$125,2,FALSE)</f>
        <v>#VALUE!</v>
      </c>
      <c r="U352" s="290" t="str">
        <f t="shared" si="56"/>
        <v/>
      </c>
      <c r="V352" s="151" t="str">
        <f>IF(ISERROR($N352&amp;$T352)," ",$N352&amp;$T352)</f>
        <v xml:space="preserve"> </v>
      </c>
      <c r="W352" s="194" t="e">
        <f>IF(#REF!="Y",1,0)</f>
        <v>#REF!</v>
      </c>
      <c r="X352" s="147"/>
      <c r="Y352" s="147"/>
      <c r="Z352" s="147"/>
      <c r="AA352" s="147"/>
      <c r="AB352" s="147"/>
      <c r="AC352" s="147"/>
      <c r="AD352" s="148"/>
      <c r="AE352" s="148"/>
      <c r="AF352" s="148"/>
      <c r="AG352" s="147"/>
      <c r="AH352" s="147"/>
      <c r="AI352" s="147"/>
      <c r="AJ352" s="147"/>
      <c r="AK352" s="147"/>
      <c r="AL352" s="147"/>
      <c r="AM352" s="147"/>
      <c r="AN352" s="196">
        <f t="shared" si="50"/>
        <v>0</v>
      </c>
      <c r="AO352" s="196">
        <f t="shared" si="51"/>
        <v>0</v>
      </c>
      <c r="AP352" s="205"/>
      <c r="AQ352" s="115">
        <f>IF(AND($H352="",$I352="",$L352=""),Key!$G$9,Key!$G$8)</f>
        <v>0</v>
      </c>
      <c r="AR352" s="111">
        <f>$AN352*Key!$G$12</f>
        <v>0</v>
      </c>
      <c r="AS352" s="190"/>
      <c r="AT352" s="190"/>
      <c r="AU352" s="192">
        <f t="shared" si="52"/>
        <v>0</v>
      </c>
      <c r="AV352" s="175">
        <f t="shared" si="53"/>
        <v>0</v>
      </c>
      <c r="AW352" s="204">
        <f>AP352*Key!$G$5</f>
        <v>0</v>
      </c>
      <c r="AX352" s="150"/>
      <c r="AY352" s="176">
        <f t="shared" si="54"/>
        <v>0</v>
      </c>
    </row>
    <row r="353" spans="1:51" ht="15.75" thickBot="1">
      <c r="A353" s="22">
        <v>329</v>
      </c>
      <c r="B353" s="84">
        <f t="shared" si="49"/>
        <v>0</v>
      </c>
      <c r="C353" s="213"/>
      <c r="D353" s="214"/>
      <c r="E353" s="214"/>
      <c r="F353" s="214"/>
      <c r="G353" s="215"/>
      <c r="H353" s="149"/>
      <c r="I353" s="142"/>
      <c r="J353" s="212" t="str">
        <f t="shared" si="55"/>
        <v xml:space="preserve"> </v>
      </c>
      <c r="K353" s="212"/>
      <c r="L353" s="149"/>
      <c r="M353" s="149"/>
      <c r="N353" s="150"/>
      <c r="O353" s="150"/>
      <c r="P353" s="150"/>
      <c r="Q353" s="150"/>
      <c r="R353" s="156" t="str">
        <f t="shared" si="57"/>
        <v>//</v>
      </c>
      <c r="S353" s="27" t="e">
        <f>DATEDIF($R353,Key!$G$2,"Y")</f>
        <v>#VALUE!</v>
      </c>
      <c r="T353" s="156" t="e">
        <f>VLOOKUP($S353,Key!$C$2:$D$125,2,FALSE)</f>
        <v>#VALUE!</v>
      </c>
      <c r="U353" s="290" t="str">
        <f t="shared" si="56"/>
        <v/>
      </c>
      <c r="V353" s="151" t="str">
        <f>IF(ISERROR($N353&amp;$T353)," ",$N353&amp;$T353)</f>
        <v xml:space="preserve"> </v>
      </c>
      <c r="W353" s="194" t="e">
        <f>IF(#REF!="Y",1,0)</f>
        <v>#REF!</v>
      </c>
      <c r="X353" s="147"/>
      <c r="Y353" s="147"/>
      <c r="Z353" s="147"/>
      <c r="AA353" s="147"/>
      <c r="AB353" s="147"/>
      <c r="AC353" s="147"/>
      <c r="AD353" s="148"/>
      <c r="AE353" s="148"/>
      <c r="AF353" s="148"/>
      <c r="AG353" s="147"/>
      <c r="AH353" s="147"/>
      <c r="AI353" s="147"/>
      <c r="AJ353" s="147"/>
      <c r="AK353" s="147"/>
      <c r="AL353" s="147"/>
      <c r="AM353" s="147"/>
      <c r="AN353" s="196">
        <f t="shared" si="50"/>
        <v>0</v>
      </c>
      <c r="AO353" s="196">
        <f t="shared" si="51"/>
        <v>0</v>
      </c>
      <c r="AP353" s="205"/>
      <c r="AQ353" s="115">
        <f>IF(AND($H353="",$I353="",$L353=""),Key!$G$9,Key!$G$8)</f>
        <v>0</v>
      </c>
      <c r="AR353" s="111">
        <f>$AN353*Key!$G$12</f>
        <v>0</v>
      </c>
      <c r="AS353" s="190"/>
      <c r="AT353" s="190"/>
      <c r="AU353" s="192">
        <f t="shared" si="52"/>
        <v>0</v>
      </c>
      <c r="AV353" s="175">
        <f t="shared" si="53"/>
        <v>0</v>
      </c>
      <c r="AW353" s="204">
        <f>AP353*Key!$G$5</f>
        <v>0</v>
      </c>
      <c r="AX353" s="150"/>
      <c r="AY353" s="176">
        <f t="shared" si="54"/>
        <v>0</v>
      </c>
    </row>
    <row r="354" spans="1:51" ht="15.75" thickBot="1">
      <c r="A354" s="22">
        <v>330</v>
      </c>
      <c r="B354" s="84">
        <f t="shared" si="49"/>
        <v>0</v>
      </c>
      <c r="C354" s="213"/>
      <c r="D354" s="214"/>
      <c r="E354" s="214"/>
      <c r="F354" s="214"/>
      <c r="G354" s="215"/>
      <c r="H354" s="149"/>
      <c r="I354" s="142"/>
      <c r="J354" s="212" t="str">
        <f t="shared" si="55"/>
        <v xml:space="preserve"> </v>
      </c>
      <c r="K354" s="212"/>
      <c r="L354" s="149"/>
      <c r="M354" s="149"/>
      <c r="N354" s="150"/>
      <c r="O354" s="150"/>
      <c r="P354" s="150"/>
      <c r="Q354" s="150"/>
      <c r="R354" s="156" t="str">
        <f t="shared" si="57"/>
        <v>//</v>
      </c>
      <c r="S354" s="27" t="e">
        <f>DATEDIF($R354,Key!$G$2,"Y")</f>
        <v>#VALUE!</v>
      </c>
      <c r="T354" s="156" t="e">
        <f>VLOOKUP($S354,Key!$C$2:$D$125,2,FALSE)</f>
        <v>#VALUE!</v>
      </c>
      <c r="U354" s="290" t="str">
        <f t="shared" si="56"/>
        <v/>
      </c>
      <c r="V354" s="151" t="str">
        <f>IF(ISERROR($N354&amp;$T354)," ",$N354&amp;$T354)</f>
        <v xml:space="preserve"> </v>
      </c>
      <c r="W354" s="194" t="e">
        <f>IF(#REF!="Y",1,0)</f>
        <v>#REF!</v>
      </c>
      <c r="X354" s="147"/>
      <c r="Y354" s="147"/>
      <c r="Z354" s="147"/>
      <c r="AA354" s="147"/>
      <c r="AB354" s="147"/>
      <c r="AC354" s="147"/>
      <c r="AD354" s="148"/>
      <c r="AE354" s="148"/>
      <c r="AF354" s="148"/>
      <c r="AG354" s="147"/>
      <c r="AH354" s="147"/>
      <c r="AI354" s="147"/>
      <c r="AJ354" s="147"/>
      <c r="AK354" s="147"/>
      <c r="AL354" s="147"/>
      <c r="AM354" s="147"/>
      <c r="AN354" s="196">
        <f t="shared" si="50"/>
        <v>0</v>
      </c>
      <c r="AO354" s="196">
        <f t="shared" si="51"/>
        <v>0</v>
      </c>
      <c r="AP354" s="205"/>
      <c r="AQ354" s="115">
        <f>IF(AND($H354="",$I354="",$L354=""),Key!$G$9,Key!$G$8)</f>
        <v>0</v>
      </c>
      <c r="AR354" s="111">
        <f>$AN354*Key!$G$12</f>
        <v>0</v>
      </c>
      <c r="AS354" s="190"/>
      <c r="AT354" s="190"/>
      <c r="AU354" s="192">
        <f t="shared" si="52"/>
        <v>0</v>
      </c>
      <c r="AV354" s="175">
        <f t="shared" si="53"/>
        <v>0</v>
      </c>
      <c r="AW354" s="204">
        <f>AP354*Key!$G$5</f>
        <v>0</v>
      </c>
      <c r="AX354" s="150"/>
      <c r="AY354" s="176">
        <f t="shared" si="54"/>
        <v>0</v>
      </c>
    </row>
    <row r="355" spans="1:51" ht="15.75" thickBot="1">
      <c r="A355" s="22">
        <v>331</v>
      </c>
      <c r="B355" s="84">
        <f t="shared" si="49"/>
        <v>0</v>
      </c>
      <c r="C355" s="213"/>
      <c r="D355" s="214"/>
      <c r="E355" s="214"/>
      <c r="F355" s="214"/>
      <c r="G355" s="215"/>
      <c r="H355" s="149"/>
      <c r="I355" s="142"/>
      <c r="J355" s="212" t="str">
        <f t="shared" si="55"/>
        <v xml:space="preserve"> </v>
      </c>
      <c r="K355" s="212"/>
      <c r="L355" s="149"/>
      <c r="M355" s="149"/>
      <c r="N355" s="150"/>
      <c r="O355" s="150"/>
      <c r="P355" s="150"/>
      <c r="Q355" s="150"/>
      <c r="R355" s="156" t="str">
        <f t="shared" si="57"/>
        <v>//</v>
      </c>
      <c r="S355" s="27" t="e">
        <f>DATEDIF($R355,Key!$G$2,"Y")</f>
        <v>#VALUE!</v>
      </c>
      <c r="T355" s="156" t="e">
        <f>VLOOKUP($S355,Key!$C$2:$D$125,2,FALSE)</f>
        <v>#VALUE!</v>
      </c>
      <c r="U355" s="290" t="str">
        <f t="shared" si="56"/>
        <v/>
      </c>
      <c r="V355" s="151" t="str">
        <f>IF(ISERROR($N355&amp;$T355)," ",$N355&amp;$T355)</f>
        <v xml:space="preserve"> </v>
      </c>
      <c r="W355" s="194" t="e">
        <f>IF(#REF!="Y",1,0)</f>
        <v>#REF!</v>
      </c>
      <c r="X355" s="147"/>
      <c r="Y355" s="147"/>
      <c r="Z355" s="147"/>
      <c r="AA355" s="147"/>
      <c r="AB355" s="147"/>
      <c r="AC355" s="147"/>
      <c r="AD355" s="148"/>
      <c r="AE355" s="148"/>
      <c r="AF355" s="148"/>
      <c r="AG355" s="147"/>
      <c r="AH355" s="147"/>
      <c r="AI355" s="147"/>
      <c r="AJ355" s="147"/>
      <c r="AK355" s="147"/>
      <c r="AL355" s="147"/>
      <c r="AM355" s="147"/>
      <c r="AN355" s="196">
        <f t="shared" si="50"/>
        <v>0</v>
      </c>
      <c r="AO355" s="196">
        <f t="shared" si="51"/>
        <v>0</v>
      </c>
      <c r="AP355" s="205"/>
      <c r="AQ355" s="115">
        <f>IF(AND($H355="",$I355="",$L355=""),Key!$G$9,Key!$G$8)</f>
        <v>0</v>
      </c>
      <c r="AR355" s="111">
        <f>$AN355*Key!$G$12</f>
        <v>0</v>
      </c>
      <c r="AS355" s="190"/>
      <c r="AT355" s="190"/>
      <c r="AU355" s="192">
        <f t="shared" si="52"/>
        <v>0</v>
      </c>
      <c r="AV355" s="175">
        <f t="shared" si="53"/>
        <v>0</v>
      </c>
      <c r="AW355" s="204">
        <f>AP355*Key!$G$5</f>
        <v>0</v>
      </c>
      <c r="AX355" s="150"/>
      <c r="AY355" s="176">
        <f t="shared" si="54"/>
        <v>0</v>
      </c>
    </row>
    <row r="356" spans="1:51" ht="15.75" thickBot="1">
      <c r="A356" s="22">
        <v>332</v>
      </c>
      <c r="B356" s="84">
        <f t="shared" si="49"/>
        <v>0</v>
      </c>
      <c r="C356" s="213"/>
      <c r="D356" s="214"/>
      <c r="E356" s="214"/>
      <c r="F356" s="214"/>
      <c r="G356" s="215"/>
      <c r="H356" s="149"/>
      <c r="I356" s="142"/>
      <c r="J356" s="212" t="str">
        <f t="shared" si="55"/>
        <v xml:space="preserve"> </v>
      </c>
      <c r="K356" s="212"/>
      <c r="L356" s="149"/>
      <c r="M356" s="149"/>
      <c r="N356" s="150"/>
      <c r="O356" s="150"/>
      <c r="P356" s="150"/>
      <c r="Q356" s="150"/>
      <c r="R356" s="156" t="str">
        <f t="shared" si="57"/>
        <v>//</v>
      </c>
      <c r="S356" s="27" t="e">
        <f>DATEDIF($R356,Key!$G$2,"Y")</f>
        <v>#VALUE!</v>
      </c>
      <c r="T356" s="156" t="e">
        <f>VLOOKUP($S356,Key!$C$2:$D$125,2,FALSE)</f>
        <v>#VALUE!</v>
      </c>
      <c r="U356" s="290" t="str">
        <f t="shared" si="56"/>
        <v/>
      </c>
      <c r="V356" s="151" t="str">
        <f>IF(ISERROR($N356&amp;$T356)," ",$N356&amp;$T356)</f>
        <v xml:space="preserve"> </v>
      </c>
      <c r="W356" s="194" t="e">
        <f>IF(#REF!="Y",1,0)</f>
        <v>#REF!</v>
      </c>
      <c r="X356" s="147"/>
      <c r="Y356" s="147"/>
      <c r="Z356" s="147"/>
      <c r="AA356" s="147"/>
      <c r="AB356" s="147"/>
      <c r="AC356" s="147"/>
      <c r="AD356" s="148"/>
      <c r="AE356" s="148"/>
      <c r="AF356" s="148"/>
      <c r="AG356" s="147"/>
      <c r="AH356" s="147"/>
      <c r="AI356" s="147"/>
      <c r="AJ356" s="147"/>
      <c r="AK356" s="147"/>
      <c r="AL356" s="147"/>
      <c r="AM356" s="147"/>
      <c r="AN356" s="196">
        <f t="shared" si="50"/>
        <v>0</v>
      </c>
      <c r="AO356" s="196">
        <f t="shared" si="51"/>
        <v>0</v>
      </c>
      <c r="AP356" s="205"/>
      <c r="AQ356" s="115">
        <f>IF(AND($H356="",$I356="",$L356=""),Key!$G$9,Key!$G$8)</f>
        <v>0</v>
      </c>
      <c r="AR356" s="111">
        <f>$AN356*Key!$G$12</f>
        <v>0</v>
      </c>
      <c r="AS356" s="190"/>
      <c r="AT356" s="190"/>
      <c r="AU356" s="192">
        <f t="shared" si="52"/>
        <v>0</v>
      </c>
      <c r="AV356" s="175">
        <f t="shared" si="53"/>
        <v>0</v>
      </c>
      <c r="AW356" s="204">
        <f>AP356*Key!$G$5</f>
        <v>0</v>
      </c>
      <c r="AX356" s="150"/>
      <c r="AY356" s="176">
        <f t="shared" si="54"/>
        <v>0</v>
      </c>
    </row>
    <row r="357" spans="1:51" ht="15.75" thickBot="1">
      <c r="A357" s="22">
        <v>333</v>
      </c>
      <c r="B357" s="84">
        <f t="shared" si="49"/>
        <v>0</v>
      </c>
      <c r="C357" s="213"/>
      <c r="D357" s="214"/>
      <c r="E357" s="214"/>
      <c r="F357" s="214"/>
      <c r="G357" s="215"/>
      <c r="H357" s="149"/>
      <c r="I357" s="142"/>
      <c r="J357" s="212" t="str">
        <f t="shared" si="55"/>
        <v xml:space="preserve"> </v>
      </c>
      <c r="K357" s="212"/>
      <c r="L357" s="149"/>
      <c r="M357" s="149"/>
      <c r="N357" s="150"/>
      <c r="O357" s="150"/>
      <c r="P357" s="150"/>
      <c r="Q357" s="150"/>
      <c r="R357" s="156" t="str">
        <f t="shared" si="57"/>
        <v>//</v>
      </c>
      <c r="S357" s="27" t="e">
        <f>DATEDIF($R357,Key!$G$2,"Y")</f>
        <v>#VALUE!</v>
      </c>
      <c r="T357" s="156" t="e">
        <f>VLOOKUP($S357,Key!$C$2:$D$125,2,FALSE)</f>
        <v>#VALUE!</v>
      </c>
      <c r="U357" s="290" t="str">
        <f t="shared" si="56"/>
        <v/>
      </c>
      <c r="V357" s="151" t="str">
        <f>IF(ISERROR($N357&amp;$T357)," ",$N357&amp;$T357)</f>
        <v xml:space="preserve"> </v>
      </c>
      <c r="W357" s="194" t="e">
        <f>IF(#REF!="Y",1,0)</f>
        <v>#REF!</v>
      </c>
      <c r="X357" s="147"/>
      <c r="Y357" s="147"/>
      <c r="Z357" s="147"/>
      <c r="AA357" s="147"/>
      <c r="AB357" s="147"/>
      <c r="AC357" s="147"/>
      <c r="AD357" s="148"/>
      <c r="AE357" s="148"/>
      <c r="AF357" s="148"/>
      <c r="AG357" s="147"/>
      <c r="AH357" s="147"/>
      <c r="AI357" s="147"/>
      <c r="AJ357" s="147"/>
      <c r="AK357" s="147"/>
      <c r="AL357" s="147"/>
      <c r="AM357" s="147"/>
      <c r="AN357" s="196">
        <f t="shared" si="50"/>
        <v>0</v>
      </c>
      <c r="AO357" s="196">
        <f t="shared" si="51"/>
        <v>0</v>
      </c>
      <c r="AP357" s="205"/>
      <c r="AQ357" s="115">
        <f>IF(AND($H357="",$I357="",$L357=""),Key!$G$9,Key!$G$8)</f>
        <v>0</v>
      </c>
      <c r="AR357" s="111">
        <f>$AN357*Key!$G$12</f>
        <v>0</v>
      </c>
      <c r="AS357" s="190"/>
      <c r="AT357" s="190"/>
      <c r="AU357" s="192">
        <f t="shared" si="52"/>
        <v>0</v>
      </c>
      <c r="AV357" s="175">
        <f t="shared" si="53"/>
        <v>0</v>
      </c>
      <c r="AW357" s="204">
        <f>AP357*Key!$G$5</f>
        <v>0</v>
      </c>
      <c r="AX357" s="150"/>
      <c r="AY357" s="176">
        <f t="shared" si="54"/>
        <v>0</v>
      </c>
    </row>
    <row r="358" spans="1:51" ht="15.75" thickBot="1">
      <c r="A358" s="22">
        <v>334</v>
      </c>
      <c r="B358" s="84">
        <f t="shared" si="49"/>
        <v>0</v>
      </c>
      <c r="C358" s="213"/>
      <c r="D358" s="214"/>
      <c r="E358" s="214"/>
      <c r="F358" s="214"/>
      <c r="G358" s="215"/>
      <c r="H358" s="149"/>
      <c r="I358" s="142"/>
      <c r="J358" s="212" t="str">
        <f t="shared" si="55"/>
        <v xml:space="preserve"> </v>
      </c>
      <c r="K358" s="212"/>
      <c r="L358" s="149"/>
      <c r="M358" s="149"/>
      <c r="N358" s="150"/>
      <c r="O358" s="150"/>
      <c r="P358" s="150"/>
      <c r="Q358" s="150"/>
      <c r="R358" s="156" t="str">
        <f t="shared" si="57"/>
        <v>//</v>
      </c>
      <c r="S358" s="27" t="e">
        <f>DATEDIF($R358,Key!$G$2,"Y")</f>
        <v>#VALUE!</v>
      </c>
      <c r="T358" s="156" t="e">
        <f>VLOOKUP($S358,Key!$C$2:$D$125,2,FALSE)</f>
        <v>#VALUE!</v>
      </c>
      <c r="U358" s="290" t="str">
        <f t="shared" si="56"/>
        <v/>
      </c>
      <c r="V358" s="151" t="str">
        <f>IF(ISERROR($N358&amp;$T358)," ",$N358&amp;$T358)</f>
        <v xml:space="preserve"> </v>
      </c>
      <c r="W358" s="194" t="e">
        <f>IF(#REF!="Y",1,0)</f>
        <v>#REF!</v>
      </c>
      <c r="X358" s="147"/>
      <c r="Y358" s="147"/>
      <c r="Z358" s="147"/>
      <c r="AA358" s="147"/>
      <c r="AB358" s="147"/>
      <c r="AC358" s="147"/>
      <c r="AD358" s="148"/>
      <c r="AE358" s="148"/>
      <c r="AF358" s="148"/>
      <c r="AG358" s="147"/>
      <c r="AH358" s="147"/>
      <c r="AI358" s="147"/>
      <c r="AJ358" s="147"/>
      <c r="AK358" s="147"/>
      <c r="AL358" s="147"/>
      <c r="AM358" s="147"/>
      <c r="AN358" s="196">
        <f t="shared" si="50"/>
        <v>0</v>
      </c>
      <c r="AO358" s="196">
        <f t="shared" si="51"/>
        <v>0</v>
      </c>
      <c r="AP358" s="205"/>
      <c r="AQ358" s="115">
        <f>IF(AND($H358="",$I358="",$L358=""),Key!$G$9,Key!$G$8)</f>
        <v>0</v>
      </c>
      <c r="AR358" s="111">
        <f>$AN358*Key!$G$12</f>
        <v>0</v>
      </c>
      <c r="AS358" s="190"/>
      <c r="AT358" s="190"/>
      <c r="AU358" s="192">
        <f t="shared" si="52"/>
        <v>0</v>
      </c>
      <c r="AV358" s="175">
        <f t="shared" si="53"/>
        <v>0</v>
      </c>
      <c r="AW358" s="204">
        <f>AP358*Key!$G$5</f>
        <v>0</v>
      </c>
      <c r="AX358" s="150"/>
      <c r="AY358" s="176">
        <f t="shared" si="54"/>
        <v>0</v>
      </c>
    </row>
    <row r="359" spans="1:51" ht="15.75" thickBot="1">
      <c r="A359" s="22">
        <v>335</v>
      </c>
      <c r="B359" s="84">
        <f t="shared" si="49"/>
        <v>0</v>
      </c>
      <c r="C359" s="213"/>
      <c r="D359" s="214"/>
      <c r="E359" s="214"/>
      <c r="F359" s="214"/>
      <c r="G359" s="215"/>
      <c r="H359" s="149"/>
      <c r="I359" s="142"/>
      <c r="J359" s="212" t="str">
        <f t="shared" si="55"/>
        <v xml:space="preserve"> </v>
      </c>
      <c r="K359" s="212"/>
      <c r="L359" s="149"/>
      <c r="M359" s="149"/>
      <c r="N359" s="150"/>
      <c r="O359" s="150"/>
      <c r="P359" s="150"/>
      <c r="Q359" s="150"/>
      <c r="R359" s="156" t="str">
        <f t="shared" si="57"/>
        <v>//</v>
      </c>
      <c r="S359" s="27" t="e">
        <f>DATEDIF($R359,Key!$G$2,"Y")</f>
        <v>#VALUE!</v>
      </c>
      <c r="T359" s="156" t="e">
        <f>VLOOKUP($S359,Key!$C$2:$D$125,2,FALSE)</f>
        <v>#VALUE!</v>
      </c>
      <c r="U359" s="290" t="str">
        <f t="shared" si="56"/>
        <v/>
      </c>
      <c r="V359" s="151" t="str">
        <f>IF(ISERROR($N359&amp;$T359)," ",$N359&amp;$T359)</f>
        <v xml:space="preserve"> </v>
      </c>
      <c r="W359" s="194" t="e">
        <f>IF(#REF!="Y",1,0)</f>
        <v>#REF!</v>
      </c>
      <c r="X359" s="147"/>
      <c r="Y359" s="147"/>
      <c r="Z359" s="147"/>
      <c r="AA359" s="147"/>
      <c r="AB359" s="147"/>
      <c r="AC359" s="147"/>
      <c r="AD359" s="148"/>
      <c r="AE359" s="148"/>
      <c r="AF359" s="148"/>
      <c r="AG359" s="147"/>
      <c r="AH359" s="147"/>
      <c r="AI359" s="147"/>
      <c r="AJ359" s="147"/>
      <c r="AK359" s="147"/>
      <c r="AL359" s="147"/>
      <c r="AM359" s="147"/>
      <c r="AN359" s="196">
        <f t="shared" si="50"/>
        <v>0</v>
      </c>
      <c r="AO359" s="196">
        <f t="shared" si="51"/>
        <v>0</v>
      </c>
      <c r="AP359" s="205"/>
      <c r="AQ359" s="115">
        <f>IF(AND($H359="",$I359="",$L359=""),Key!$G$9,Key!$G$8)</f>
        <v>0</v>
      </c>
      <c r="AR359" s="111">
        <f>$AN359*Key!$G$12</f>
        <v>0</v>
      </c>
      <c r="AS359" s="190"/>
      <c r="AT359" s="190"/>
      <c r="AU359" s="192">
        <f t="shared" si="52"/>
        <v>0</v>
      </c>
      <c r="AV359" s="175">
        <f t="shared" si="53"/>
        <v>0</v>
      </c>
      <c r="AW359" s="204">
        <f>AP359*Key!$G$5</f>
        <v>0</v>
      </c>
      <c r="AX359" s="150"/>
      <c r="AY359" s="176">
        <f t="shared" si="54"/>
        <v>0</v>
      </c>
    </row>
    <row r="360" spans="1:51" ht="15.75" thickBot="1">
      <c r="A360" s="22">
        <v>336</v>
      </c>
      <c r="B360" s="84">
        <f t="shared" si="49"/>
        <v>0</v>
      </c>
      <c r="C360" s="213"/>
      <c r="D360" s="214"/>
      <c r="E360" s="214"/>
      <c r="F360" s="214"/>
      <c r="G360" s="215"/>
      <c r="H360" s="149"/>
      <c r="I360" s="142"/>
      <c r="J360" s="212" t="str">
        <f t="shared" si="55"/>
        <v xml:space="preserve"> </v>
      </c>
      <c r="K360" s="212"/>
      <c r="L360" s="149"/>
      <c r="M360" s="149"/>
      <c r="N360" s="150"/>
      <c r="O360" s="150"/>
      <c r="P360" s="150"/>
      <c r="Q360" s="150"/>
      <c r="R360" s="156" t="str">
        <f t="shared" si="57"/>
        <v>//</v>
      </c>
      <c r="S360" s="27" t="e">
        <f>DATEDIF($R360,Key!$G$2,"Y")</f>
        <v>#VALUE!</v>
      </c>
      <c r="T360" s="156" t="e">
        <f>VLOOKUP($S360,Key!$C$2:$D$125,2,FALSE)</f>
        <v>#VALUE!</v>
      </c>
      <c r="U360" s="290" t="str">
        <f t="shared" si="56"/>
        <v/>
      </c>
      <c r="V360" s="151" t="str">
        <f>IF(ISERROR($N360&amp;$T360)," ",$N360&amp;$T360)</f>
        <v xml:space="preserve"> </v>
      </c>
      <c r="W360" s="194" t="e">
        <f>IF(#REF!="Y",1,0)</f>
        <v>#REF!</v>
      </c>
      <c r="X360" s="147"/>
      <c r="Y360" s="147"/>
      <c r="Z360" s="147"/>
      <c r="AA360" s="147"/>
      <c r="AB360" s="147"/>
      <c r="AC360" s="147"/>
      <c r="AD360" s="148"/>
      <c r="AE360" s="148"/>
      <c r="AF360" s="148"/>
      <c r="AG360" s="147"/>
      <c r="AH360" s="147"/>
      <c r="AI360" s="147"/>
      <c r="AJ360" s="147"/>
      <c r="AK360" s="147"/>
      <c r="AL360" s="147"/>
      <c r="AM360" s="147"/>
      <c r="AN360" s="196">
        <f t="shared" si="50"/>
        <v>0</v>
      </c>
      <c r="AO360" s="196">
        <f t="shared" si="51"/>
        <v>0</v>
      </c>
      <c r="AP360" s="205"/>
      <c r="AQ360" s="115">
        <f>IF(AND($H360="",$I360="",$L360=""),Key!$G$9,Key!$G$8)</f>
        <v>0</v>
      </c>
      <c r="AR360" s="111">
        <f>$AN360*Key!$G$12</f>
        <v>0</v>
      </c>
      <c r="AS360" s="190"/>
      <c r="AT360" s="190"/>
      <c r="AU360" s="192">
        <f t="shared" si="52"/>
        <v>0</v>
      </c>
      <c r="AV360" s="175">
        <f t="shared" si="53"/>
        <v>0</v>
      </c>
      <c r="AW360" s="204">
        <f>AP360*Key!$G$5</f>
        <v>0</v>
      </c>
      <c r="AX360" s="150"/>
      <c r="AY360" s="176">
        <f t="shared" si="54"/>
        <v>0</v>
      </c>
    </row>
    <row r="361" spans="1:51" ht="15.75" thickBot="1">
      <c r="A361" s="22">
        <v>337</v>
      </c>
      <c r="B361" s="84">
        <f t="shared" si="49"/>
        <v>0</v>
      </c>
      <c r="C361" s="213"/>
      <c r="D361" s="214"/>
      <c r="E361" s="214"/>
      <c r="F361" s="214"/>
      <c r="G361" s="215"/>
      <c r="H361" s="149"/>
      <c r="I361" s="142"/>
      <c r="J361" s="212" t="str">
        <f t="shared" si="55"/>
        <v xml:space="preserve"> </v>
      </c>
      <c r="K361" s="212"/>
      <c r="L361" s="149"/>
      <c r="M361" s="149"/>
      <c r="N361" s="150"/>
      <c r="O361" s="150"/>
      <c r="P361" s="150"/>
      <c r="Q361" s="150"/>
      <c r="R361" s="156" t="str">
        <f t="shared" si="57"/>
        <v>//</v>
      </c>
      <c r="S361" s="27" t="e">
        <f>DATEDIF($R361,Key!$G$2,"Y")</f>
        <v>#VALUE!</v>
      </c>
      <c r="T361" s="156" t="e">
        <f>VLOOKUP($S361,Key!$C$2:$D$125,2,FALSE)</f>
        <v>#VALUE!</v>
      </c>
      <c r="U361" s="290" t="str">
        <f t="shared" si="56"/>
        <v/>
      </c>
      <c r="V361" s="151" t="str">
        <f>IF(ISERROR($N361&amp;$T361)," ",$N361&amp;$T361)</f>
        <v xml:space="preserve"> </v>
      </c>
      <c r="W361" s="194" t="e">
        <f>IF(#REF!="Y",1,0)</f>
        <v>#REF!</v>
      </c>
      <c r="X361" s="147"/>
      <c r="Y361" s="147"/>
      <c r="Z361" s="147"/>
      <c r="AA361" s="147"/>
      <c r="AB361" s="147"/>
      <c r="AC361" s="147"/>
      <c r="AD361" s="148"/>
      <c r="AE361" s="148"/>
      <c r="AF361" s="148"/>
      <c r="AG361" s="147"/>
      <c r="AH361" s="147"/>
      <c r="AI361" s="147"/>
      <c r="AJ361" s="147"/>
      <c r="AK361" s="147"/>
      <c r="AL361" s="147"/>
      <c r="AM361" s="147"/>
      <c r="AN361" s="196">
        <f t="shared" si="50"/>
        <v>0</v>
      </c>
      <c r="AO361" s="196">
        <f t="shared" si="51"/>
        <v>0</v>
      </c>
      <c r="AP361" s="205"/>
      <c r="AQ361" s="115">
        <f>IF(AND($H361="",$I361="",$L361=""),Key!$G$9,Key!$G$8)</f>
        <v>0</v>
      </c>
      <c r="AR361" s="111">
        <f>$AN361*Key!$G$12</f>
        <v>0</v>
      </c>
      <c r="AS361" s="190"/>
      <c r="AT361" s="190"/>
      <c r="AU361" s="192">
        <f t="shared" si="52"/>
        <v>0</v>
      </c>
      <c r="AV361" s="175">
        <f t="shared" si="53"/>
        <v>0</v>
      </c>
      <c r="AW361" s="204">
        <f>AP361*Key!$G$5</f>
        <v>0</v>
      </c>
      <c r="AX361" s="150"/>
      <c r="AY361" s="176">
        <f t="shared" si="54"/>
        <v>0</v>
      </c>
    </row>
    <row r="362" spans="1:51" ht="15.75" thickBot="1">
      <c r="A362" s="22">
        <v>338</v>
      </c>
      <c r="B362" s="84">
        <f t="shared" si="49"/>
        <v>0</v>
      </c>
      <c r="C362" s="213"/>
      <c r="D362" s="214"/>
      <c r="E362" s="214"/>
      <c r="F362" s="214"/>
      <c r="G362" s="215"/>
      <c r="H362" s="149"/>
      <c r="I362" s="142"/>
      <c r="J362" s="212" t="str">
        <f t="shared" si="55"/>
        <v xml:space="preserve"> </v>
      </c>
      <c r="K362" s="212"/>
      <c r="L362" s="149"/>
      <c r="M362" s="149"/>
      <c r="N362" s="150"/>
      <c r="O362" s="150"/>
      <c r="P362" s="150"/>
      <c r="Q362" s="150"/>
      <c r="R362" s="156" t="str">
        <f t="shared" si="57"/>
        <v>//</v>
      </c>
      <c r="S362" s="27" t="e">
        <f>DATEDIF($R362,Key!$G$2,"Y")</f>
        <v>#VALUE!</v>
      </c>
      <c r="T362" s="156" t="e">
        <f>VLOOKUP($S362,Key!$C$2:$D$125,2,FALSE)</f>
        <v>#VALUE!</v>
      </c>
      <c r="U362" s="290" t="str">
        <f t="shared" si="56"/>
        <v/>
      </c>
      <c r="V362" s="151" t="str">
        <f>IF(ISERROR($N362&amp;$T362)," ",$N362&amp;$T362)</f>
        <v xml:space="preserve"> </v>
      </c>
      <c r="W362" s="194" t="e">
        <f>IF(#REF!="Y",1,0)</f>
        <v>#REF!</v>
      </c>
      <c r="X362" s="147"/>
      <c r="Y362" s="147"/>
      <c r="Z362" s="147"/>
      <c r="AA362" s="147"/>
      <c r="AB362" s="147"/>
      <c r="AC362" s="147"/>
      <c r="AD362" s="148"/>
      <c r="AE362" s="148"/>
      <c r="AF362" s="148"/>
      <c r="AG362" s="147"/>
      <c r="AH362" s="147"/>
      <c r="AI362" s="147"/>
      <c r="AJ362" s="147"/>
      <c r="AK362" s="147"/>
      <c r="AL362" s="147"/>
      <c r="AM362" s="147"/>
      <c r="AN362" s="196">
        <f t="shared" si="50"/>
        <v>0</v>
      </c>
      <c r="AO362" s="196">
        <f t="shared" si="51"/>
        <v>0</v>
      </c>
      <c r="AP362" s="205"/>
      <c r="AQ362" s="115">
        <f>IF(AND($H362="",$I362="",$L362=""),Key!$G$9,Key!$G$8)</f>
        <v>0</v>
      </c>
      <c r="AR362" s="111">
        <f>$AN362*Key!$G$12</f>
        <v>0</v>
      </c>
      <c r="AS362" s="190"/>
      <c r="AT362" s="190"/>
      <c r="AU362" s="192">
        <f t="shared" si="52"/>
        <v>0</v>
      </c>
      <c r="AV362" s="175">
        <f t="shared" si="53"/>
        <v>0</v>
      </c>
      <c r="AW362" s="204">
        <f>AP362*Key!$G$5</f>
        <v>0</v>
      </c>
      <c r="AX362" s="150"/>
      <c r="AY362" s="176">
        <f t="shared" si="54"/>
        <v>0</v>
      </c>
    </row>
    <row r="363" spans="1:51" ht="15.75" thickBot="1">
      <c r="A363" s="22">
        <v>339</v>
      </c>
      <c r="B363" s="84">
        <f t="shared" si="49"/>
        <v>0</v>
      </c>
      <c r="C363" s="213"/>
      <c r="D363" s="214"/>
      <c r="E363" s="214"/>
      <c r="F363" s="214"/>
      <c r="G363" s="215"/>
      <c r="H363" s="149"/>
      <c r="I363" s="142"/>
      <c r="J363" s="212" t="str">
        <f t="shared" si="55"/>
        <v xml:space="preserve"> </v>
      </c>
      <c r="K363" s="212"/>
      <c r="L363" s="149"/>
      <c r="M363" s="149"/>
      <c r="N363" s="150"/>
      <c r="O363" s="150"/>
      <c r="P363" s="150"/>
      <c r="Q363" s="150"/>
      <c r="R363" s="156" t="str">
        <f t="shared" si="57"/>
        <v>//</v>
      </c>
      <c r="S363" s="27" t="e">
        <f>DATEDIF($R363,Key!$G$2,"Y")</f>
        <v>#VALUE!</v>
      </c>
      <c r="T363" s="156" t="e">
        <f>VLOOKUP($S363,Key!$C$2:$D$125,2,FALSE)</f>
        <v>#VALUE!</v>
      </c>
      <c r="U363" s="290" t="str">
        <f t="shared" si="56"/>
        <v/>
      </c>
      <c r="V363" s="151" t="str">
        <f>IF(ISERROR($N363&amp;$T363)," ",$N363&amp;$T363)</f>
        <v xml:space="preserve"> </v>
      </c>
      <c r="W363" s="194" t="e">
        <f>IF(#REF!="Y",1,0)</f>
        <v>#REF!</v>
      </c>
      <c r="X363" s="147"/>
      <c r="Y363" s="147"/>
      <c r="Z363" s="147"/>
      <c r="AA363" s="147"/>
      <c r="AB363" s="147"/>
      <c r="AC363" s="147"/>
      <c r="AD363" s="148"/>
      <c r="AE363" s="148"/>
      <c r="AF363" s="148"/>
      <c r="AG363" s="147"/>
      <c r="AH363" s="147"/>
      <c r="AI363" s="147"/>
      <c r="AJ363" s="147"/>
      <c r="AK363" s="147"/>
      <c r="AL363" s="147"/>
      <c r="AM363" s="147"/>
      <c r="AN363" s="196">
        <f t="shared" si="50"/>
        <v>0</v>
      </c>
      <c r="AO363" s="196">
        <f t="shared" si="51"/>
        <v>0</v>
      </c>
      <c r="AP363" s="205"/>
      <c r="AQ363" s="115">
        <f>IF(AND($H363="",$I363="",$L363=""),Key!$G$9,Key!$G$8)</f>
        <v>0</v>
      </c>
      <c r="AR363" s="111">
        <f>$AN363*Key!$G$12</f>
        <v>0</v>
      </c>
      <c r="AS363" s="190"/>
      <c r="AT363" s="190"/>
      <c r="AU363" s="192">
        <f t="shared" si="52"/>
        <v>0</v>
      </c>
      <c r="AV363" s="175">
        <f t="shared" si="53"/>
        <v>0</v>
      </c>
      <c r="AW363" s="204">
        <f>AP363*Key!$G$5</f>
        <v>0</v>
      </c>
      <c r="AX363" s="150"/>
      <c r="AY363" s="176">
        <f t="shared" si="54"/>
        <v>0</v>
      </c>
    </row>
    <row r="364" spans="1:51" ht="15.75" thickBot="1">
      <c r="A364" s="22">
        <v>340</v>
      </c>
      <c r="B364" s="84">
        <f t="shared" si="49"/>
        <v>0</v>
      </c>
      <c r="C364" s="213"/>
      <c r="D364" s="214"/>
      <c r="E364" s="214"/>
      <c r="F364" s="214"/>
      <c r="G364" s="215"/>
      <c r="H364" s="149"/>
      <c r="I364" s="142"/>
      <c r="J364" s="212" t="str">
        <f t="shared" si="55"/>
        <v xml:space="preserve"> </v>
      </c>
      <c r="K364" s="212"/>
      <c r="L364" s="149"/>
      <c r="M364" s="149"/>
      <c r="N364" s="150"/>
      <c r="O364" s="150"/>
      <c r="P364" s="150"/>
      <c r="Q364" s="150"/>
      <c r="R364" s="156" t="str">
        <f t="shared" si="57"/>
        <v>//</v>
      </c>
      <c r="S364" s="27" t="e">
        <f>DATEDIF($R364,Key!$G$2,"Y")</f>
        <v>#VALUE!</v>
      </c>
      <c r="T364" s="156" t="e">
        <f>VLOOKUP($S364,Key!$C$2:$D$125,2,FALSE)</f>
        <v>#VALUE!</v>
      </c>
      <c r="U364" s="290" t="str">
        <f t="shared" si="56"/>
        <v/>
      </c>
      <c r="V364" s="151" t="str">
        <f>IF(ISERROR($N364&amp;$T364)," ",$N364&amp;$T364)</f>
        <v xml:space="preserve"> </v>
      </c>
      <c r="W364" s="194" t="e">
        <f>IF(#REF!="Y",1,0)</f>
        <v>#REF!</v>
      </c>
      <c r="X364" s="147"/>
      <c r="Y364" s="147"/>
      <c r="Z364" s="147"/>
      <c r="AA364" s="147"/>
      <c r="AB364" s="147"/>
      <c r="AC364" s="147"/>
      <c r="AD364" s="148"/>
      <c r="AE364" s="148"/>
      <c r="AF364" s="148"/>
      <c r="AG364" s="147"/>
      <c r="AH364" s="147"/>
      <c r="AI364" s="147"/>
      <c r="AJ364" s="147"/>
      <c r="AK364" s="147"/>
      <c r="AL364" s="147"/>
      <c r="AM364" s="147"/>
      <c r="AN364" s="196">
        <f t="shared" si="50"/>
        <v>0</v>
      </c>
      <c r="AO364" s="196">
        <f t="shared" si="51"/>
        <v>0</v>
      </c>
      <c r="AP364" s="205"/>
      <c r="AQ364" s="115">
        <f>IF(AND($H364="",$I364="",$L364=""),Key!$G$9,Key!$G$8)</f>
        <v>0</v>
      </c>
      <c r="AR364" s="111">
        <f>$AN364*Key!$G$12</f>
        <v>0</v>
      </c>
      <c r="AS364" s="190"/>
      <c r="AT364" s="190"/>
      <c r="AU364" s="192">
        <f t="shared" si="52"/>
        <v>0</v>
      </c>
      <c r="AV364" s="175">
        <f t="shared" si="53"/>
        <v>0</v>
      </c>
      <c r="AW364" s="204">
        <f>AP364*Key!$G$5</f>
        <v>0</v>
      </c>
      <c r="AX364" s="150"/>
      <c r="AY364" s="176">
        <f t="shared" si="54"/>
        <v>0</v>
      </c>
    </row>
    <row r="365" spans="1:51" ht="15.75" thickBot="1">
      <c r="A365" s="22">
        <v>341</v>
      </c>
      <c r="B365" s="84">
        <f t="shared" si="49"/>
        <v>0</v>
      </c>
      <c r="C365" s="213"/>
      <c r="D365" s="214"/>
      <c r="E365" s="214"/>
      <c r="F365" s="214"/>
      <c r="G365" s="215"/>
      <c r="H365" s="149"/>
      <c r="I365" s="142"/>
      <c r="J365" s="212" t="str">
        <f t="shared" si="55"/>
        <v xml:space="preserve"> </v>
      </c>
      <c r="K365" s="212"/>
      <c r="L365" s="149"/>
      <c r="M365" s="149"/>
      <c r="N365" s="150"/>
      <c r="O365" s="150"/>
      <c r="P365" s="150"/>
      <c r="Q365" s="150"/>
      <c r="R365" s="156" t="str">
        <f t="shared" si="57"/>
        <v>//</v>
      </c>
      <c r="S365" s="27" t="e">
        <f>DATEDIF($R365,Key!$G$2,"Y")</f>
        <v>#VALUE!</v>
      </c>
      <c r="T365" s="156" t="e">
        <f>VLOOKUP($S365,Key!$C$2:$D$125,2,FALSE)</f>
        <v>#VALUE!</v>
      </c>
      <c r="U365" s="290" t="str">
        <f t="shared" si="56"/>
        <v/>
      </c>
      <c r="V365" s="151" t="str">
        <f>IF(ISERROR($N365&amp;$T365)," ",$N365&amp;$T365)</f>
        <v xml:space="preserve"> </v>
      </c>
      <c r="W365" s="194" t="e">
        <f>IF(#REF!="Y",1,0)</f>
        <v>#REF!</v>
      </c>
      <c r="X365" s="147"/>
      <c r="Y365" s="147"/>
      <c r="Z365" s="147"/>
      <c r="AA365" s="147"/>
      <c r="AB365" s="147"/>
      <c r="AC365" s="147"/>
      <c r="AD365" s="148"/>
      <c r="AE365" s="148"/>
      <c r="AF365" s="148"/>
      <c r="AG365" s="147"/>
      <c r="AH365" s="147"/>
      <c r="AI365" s="147"/>
      <c r="AJ365" s="147"/>
      <c r="AK365" s="147"/>
      <c r="AL365" s="147"/>
      <c r="AM365" s="147"/>
      <c r="AN365" s="196">
        <f t="shared" si="50"/>
        <v>0</v>
      </c>
      <c r="AO365" s="196">
        <f t="shared" si="51"/>
        <v>0</v>
      </c>
      <c r="AP365" s="205"/>
      <c r="AQ365" s="115">
        <f>IF(AND($H365="",$I365="",$L365=""),Key!$G$9,Key!$G$8)</f>
        <v>0</v>
      </c>
      <c r="AR365" s="111">
        <f>$AN365*Key!$G$12</f>
        <v>0</v>
      </c>
      <c r="AS365" s="190"/>
      <c r="AT365" s="190"/>
      <c r="AU365" s="192">
        <f t="shared" si="52"/>
        <v>0</v>
      </c>
      <c r="AV365" s="175">
        <f t="shared" si="53"/>
        <v>0</v>
      </c>
      <c r="AW365" s="204">
        <f>AP365*Key!$G$5</f>
        <v>0</v>
      </c>
      <c r="AX365" s="150"/>
      <c r="AY365" s="176">
        <f t="shared" si="54"/>
        <v>0</v>
      </c>
    </row>
    <row r="366" spans="1:51" ht="15.75" thickBot="1">
      <c r="A366" s="22">
        <v>342</v>
      </c>
      <c r="B366" s="84">
        <f t="shared" si="49"/>
        <v>0</v>
      </c>
      <c r="C366" s="213"/>
      <c r="D366" s="214"/>
      <c r="E366" s="214"/>
      <c r="F366" s="214"/>
      <c r="G366" s="215"/>
      <c r="H366" s="149"/>
      <c r="I366" s="142"/>
      <c r="J366" s="212" t="str">
        <f t="shared" si="55"/>
        <v xml:space="preserve"> </v>
      </c>
      <c r="K366" s="212"/>
      <c r="L366" s="149"/>
      <c r="M366" s="149"/>
      <c r="N366" s="150"/>
      <c r="O366" s="150"/>
      <c r="P366" s="150"/>
      <c r="Q366" s="150"/>
      <c r="R366" s="156" t="str">
        <f t="shared" si="57"/>
        <v>//</v>
      </c>
      <c r="S366" s="27" t="e">
        <f>DATEDIF($R366,Key!$G$2,"Y")</f>
        <v>#VALUE!</v>
      </c>
      <c r="T366" s="156" t="e">
        <f>VLOOKUP($S366,Key!$C$2:$D$125,2,FALSE)</f>
        <v>#VALUE!</v>
      </c>
      <c r="U366" s="290" t="str">
        <f t="shared" si="56"/>
        <v/>
      </c>
      <c r="V366" s="151" t="str">
        <f>IF(ISERROR($N366&amp;$T366)," ",$N366&amp;$T366)</f>
        <v xml:space="preserve"> </v>
      </c>
      <c r="W366" s="194" t="e">
        <f>IF(#REF!="Y",1,0)</f>
        <v>#REF!</v>
      </c>
      <c r="X366" s="147"/>
      <c r="Y366" s="147"/>
      <c r="Z366" s="147"/>
      <c r="AA366" s="147"/>
      <c r="AB366" s="147"/>
      <c r="AC366" s="147"/>
      <c r="AD366" s="148"/>
      <c r="AE366" s="148"/>
      <c r="AF366" s="148"/>
      <c r="AG366" s="147"/>
      <c r="AH366" s="147"/>
      <c r="AI366" s="147"/>
      <c r="AJ366" s="147"/>
      <c r="AK366" s="147"/>
      <c r="AL366" s="147"/>
      <c r="AM366" s="147"/>
      <c r="AN366" s="196">
        <f t="shared" si="50"/>
        <v>0</v>
      </c>
      <c r="AO366" s="196">
        <f t="shared" si="51"/>
        <v>0</v>
      </c>
      <c r="AP366" s="205"/>
      <c r="AQ366" s="115">
        <f>IF(AND($H366="",$I366="",$L366=""),Key!$G$9,Key!$G$8)</f>
        <v>0</v>
      </c>
      <c r="AR366" s="111">
        <f>$AN366*Key!$G$12</f>
        <v>0</v>
      </c>
      <c r="AS366" s="190"/>
      <c r="AT366" s="190"/>
      <c r="AU366" s="192">
        <f t="shared" si="52"/>
        <v>0</v>
      </c>
      <c r="AV366" s="175">
        <f t="shared" si="53"/>
        <v>0</v>
      </c>
      <c r="AW366" s="204">
        <f>AP366*Key!$G$5</f>
        <v>0</v>
      </c>
      <c r="AX366" s="150"/>
      <c r="AY366" s="176">
        <f t="shared" si="54"/>
        <v>0</v>
      </c>
    </row>
    <row r="367" spans="1:51" ht="15.75" thickBot="1">
      <c r="A367" s="22">
        <v>343</v>
      </c>
      <c r="B367" s="84">
        <f t="shared" si="49"/>
        <v>0</v>
      </c>
      <c r="C367" s="213"/>
      <c r="D367" s="214"/>
      <c r="E367" s="214"/>
      <c r="F367" s="214"/>
      <c r="G367" s="215"/>
      <c r="H367" s="149"/>
      <c r="I367" s="142"/>
      <c r="J367" s="212" t="str">
        <f t="shared" si="55"/>
        <v xml:space="preserve"> </v>
      </c>
      <c r="K367" s="212"/>
      <c r="L367" s="149"/>
      <c r="M367" s="149"/>
      <c r="N367" s="150"/>
      <c r="O367" s="150"/>
      <c r="P367" s="150"/>
      <c r="Q367" s="150"/>
      <c r="R367" s="156" t="str">
        <f t="shared" si="57"/>
        <v>//</v>
      </c>
      <c r="S367" s="27" t="e">
        <f>DATEDIF($R367,Key!$G$2,"Y")</f>
        <v>#VALUE!</v>
      </c>
      <c r="T367" s="156" t="e">
        <f>VLOOKUP($S367,Key!$C$2:$D$125,2,FALSE)</f>
        <v>#VALUE!</v>
      </c>
      <c r="U367" s="290" t="str">
        <f t="shared" si="56"/>
        <v/>
      </c>
      <c r="V367" s="151" t="str">
        <f>IF(ISERROR($N367&amp;$T367)," ",$N367&amp;$T367)</f>
        <v xml:space="preserve"> </v>
      </c>
      <c r="W367" s="194" t="e">
        <f>IF(#REF!="Y",1,0)</f>
        <v>#REF!</v>
      </c>
      <c r="X367" s="147"/>
      <c r="Y367" s="147"/>
      <c r="Z367" s="147"/>
      <c r="AA367" s="147"/>
      <c r="AB367" s="147"/>
      <c r="AC367" s="147"/>
      <c r="AD367" s="148"/>
      <c r="AE367" s="148"/>
      <c r="AF367" s="148"/>
      <c r="AG367" s="147"/>
      <c r="AH367" s="147"/>
      <c r="AI367" s="147"/>
      <c r="AJ367" s="147"/>
      <c r="AK367" s="147"/>
      <c r="AL367" s="147"/>
      <c r="AM367" s="147"/>
      <c r="AN367" s="196">
        <f t="shared" si="50"/>
        <v>0</v>
      </c>
      <c r="AO367" s="196">
        <f t="shared" si="51"/>
        <v>0</v>
      </c>
      <c r="AP367" s="205"/>
      <c r="AQ367" s="115">
        <f>IF(AND($H367="",$I367="",$L367=""),Key!$G$9,Key!$G$8)</f>
        <v>0</v>
      </c>
      <c r="AR367" s="111">
        <f>$AN367*Key!$G$12</f>
        <v>0</v>
      </c>
      <c r="AS367" s="190"/>
      <c r="AT367" s="190"/>
      <c r="AU367" s="192">
        <f t="shared" si="52"/>
        <v>0</v>
      </c>
      <c r="AV367" s="175">
        <f t="shared" si="53"/>
        <v>0</v>
      </c>
      <c r="AW367" s="204">
        <f>AP367*Key!$G$5</f>
        <v>0</v>
      </c>
      <c r="AX367" s="150"/>
      <c r="AY367" s="176">
        <f t="shared" si="54"/>
        <v>0</v>
      </c>
    </row>
    <row r="368" spans="1:51" ht="15.75" thickBot="1">
      <c r="A368" s="22">
        <v>344</v>
      </c>
      <c r="B368" s="84">
        <f t="shared" si="49"/>
        <v>0</v>
      </c>
      <c r="C368" s="213"/>
      <c r="D368" s="214"/>
      <c r="E368" s="214"/>
      <c r="F368" s="214"/>
      <c r="G368" s="215"/>
      <c r="H368" s="149"/>
      <c r="I368" s="142"/>
      <c r="J368" s="212" t="str">
        <f t="shared" si="55"/>
        <v xml:space="preserve"> </v>
      </c>
      <c r="K368" s="212"/>
      <c r="L368" s="149"/>
      <c r="M368" s="149"/>
      <c r="N368" s="150"/>
      <c r="O368" s="150"/>
      <c r="P368" s="150"/>
      <c r="Q368" s="150"/>
      <c r="R368" s="156" t="str">
        <f t="shared" si="57"/>
        <v>//</v>
      </c>
      <c r="S368" s="27" t="e">
        <f>DATEDIF($R368,Key!$G$2,"Y")</f>
        <v>#VALUE!</v>
      </c>
      <c r="T368" s="156" t="e">
        <f>VLOOKUP($S368,Key!$C$2:$D$125,2,FALSE)</f>
        <v>#VALUE!</v>
      </c>
      <c r="U368" s="290" t="str">
        <f t="shared" si="56"/>
        <v/>
      </c>
      <c r="V368" s="151" t="str">
        <f>IF(ISERROR($N368&amp;$T368)," ",$N368&amp;$T368)</f>
        <v xml:space="preserve"> </v>
      </c>
      <c r="W368" s="194" t="e">
        <f>IF(#REF!="Y",1,0)</f>
        <v>#REF!</v>
      </c>
      <c r="X368" s="147"/>
      <c r="Y368" s="147"/>
      <c r="Z368" s="147"/>
      <c r="AA368" s="147"/>
      <c r="AB368" s="147"/>
      <c r="AC368" s="147"/>
      <c r="AD368" s="148"/>
      <c r="AE368" s="148"/>
      <c r="AF368" s="148"/>
      <c r="AG368" s="147"/>
      <c r="AH368" s="147"/>
      <c r="AI368" s="147"/>
      <c r="AJ368" s="147"/>
      <c r="AK368" s="147"/>
      <c r="AL368" s="147"/>
      <c r="AM368" s="147"/>
      <c r="AN368" s="196">
        <f t="shared" si="50"/>
        <v>0</v>
      </c>
      <c r="AO368" s="196">
        <f t="shared" si="51"/>
        <v>0</v>
      </c>
      <c r="AP368" s="205"/>
      <c r="AQ368" s="115">
        <f>IF(AND($H368="",$I368="",$L368=""),Key!$G$9,Key!$G$8)</f>
        <v>0</v>
      </c>
      <c r="AR368" s="111">
        <f>$AN368*Key!$G$12</f>
        <v>0</v>
      </c>
      <c r="AS368" s="190"/>
      <c r="AT368" s="190"/>
      <c r="AU368" s="192">
        <f t="shared" si="52"/>
        <v>0</v>
      </c>
      <c r="AV368" s="175">
        <f t="shared" si="53"/>
        <v>0</v>
      </c>
      <c r="AW368" s="204">
        <f>AP368*Key!$G$5</f>
        <v>0</v>
      </c>
      <c r="AX368" s="150"/>
      <c r="AY368" s="176">
        <f t="shared" si="54"/>
        <v>0</v>
      </c>
    </row>
    <row r="369" spans="1:51" ht="15.75" thickBot="1">
      <c r="A369" s="22">
        <v>345</v>
      </c>
      <c r="B369" s="84">
        <f t="shared" si="49"/>
        <v>0</v>
      </c>
      <c r="C369" s="213"/>
      <c r="D369" s="214"/>
      <c r="E369" s="214"/>
      <c r="F369" s="214"/>
      <c r="G369" s="215"/>
      <c r="H369" s="149"/>
      <c r="I369" s="142"/>
      <c r="J369" s="212" t="str">
        <f t="shared" si="55"/>
        <v xml:space="preserve"> </v>
      </c>
      <c r="K369" s="212"/>
      <c r="L369" s="149"/>
      <c r="M369" s="149"/>
      <c r="N369" s="150"/>
      <c r="O369" s="150"/>
      <c r="P369" s="150"/>
      <c r="Q369" s="150"/>
      <c r="R369" s="156" t="str">
        <f t="shared" si="57"/>
        <v>//</v>
      </c>
      <c r="S369" s="27" t="e">
        <f>DATEDIF($R369,Key!$G$2,"Y")</f>
        <v>#VALUE!</v>
      </c>
      <c r="T369" s="156" t="e">
        <f>VLOOKUP($S369,Key!$C$2:$D$125,2,FALSE)</f>
        <v>#VALUE!</v>
      </c>
      <c r="U369" s="290" t="str">
        <f t="shared" si="56"/>
        <v/>
      </c>
      <c r="V369" s="151" t="str">
        <f>IF(ISERROR($N369&amp;$T369)," ",$N369&amp;$T369)</f>
        <v xml:space="preserve"> </v>
      </c>
      <c r="W369" s="194" t="e">
        <f>IF(#REF!="Y",1,0)</f>
        <v>#REF!</v>
      </c>
      <c r="X369" s="147"/>
      <c r="Y369" s="147"/>
      <c r="Z369" s="147"/>
      <c r="AA369" s="147"/>
      <c r="AB369" s="147"/>
      <c r="AC369" s="147"/>
      <c r="AD369" s="148"/>
      <c r="AE369" s="148"/>
      <c r="AF369" s="148"/>
      <c r="AG369" s="147"/>
      <c r="AH369" s="147"/>
      <c r="AI369" s="147"/>
      <c r="AJ369" s="147"/>
      <c r="AK369" s="147"/>
      <c r="AL369" s="147"/>
      <c r="AM369" s="147"/>
      <c r="AN369" s="196">
        <f t="shared" si="50"/>
        <v>0</v>
      </c>
      <c r="AO369" s="196">
        <f t="shared" si="51"/>
        <v>0</v>
      </c>
      <c r="AP369" s="205"/>
      <c r="AQ369" s="115">
        <f>IF(AND($H369="",$I369="",$L369=""),Key!$G$9,Key!$G$8)</f>
        <v>0</v>
      </c>
      <c r="AR369" s="111">
        <f>$AN369*Key!$G$12</f>
        <v>0</v>
      </c>
      <c r="AS369" s="190"/>
      <c r="AT369" s="190"/>
      <c r="AU369" s="192">
        <f t="shared" si="52"/>
        <v>0</v>
      </c>
      <c r="AV369" s="175">
        <f t="shared" si="53"/>
        <v>0</v>
      </c>
      <c r="AW369" s="204">
        <f>AP369*Key!$G$5</f>
        <v>0</v>
      </c>
      <c r="AX369" s="150"/>
      <c r="AY369" s="176">
        <f t="shared" si="54"/>
        <v>0</v>
      </c>
    </row>
    <row r="370" spans="1:51" ht="15.75" thickBot="1">
      <c r="A370" s="22">
        <v>346</v>
      </c>
      <c r="B370" s="84">
        <f t="shared" si="49"/>
        <v>0</v>
      </c>
      <c r="C370" s="213"/>
      <c r="D370" s="214"/>
      <c r="E370" s="214"/>
      <c r="F370" s="214"/>
      <c r="G370" s="215"/>
      <c r="H370" s="149"/>
      <c r="I370" s="142"/>
      <c r="J370" s="212" t="str">
        <f t="shared" si="55"/>
        <v xml:space="preserve"> </v>
      </c>
      <c r="K370" s="212"/>
      <c r="L370" s="149"/>
      <c r="M370" s="149"/>
      <c r="N370" s="150"/>
      <c r="O370" s="150"/>
      <c r="P370" s="150"/>
      <c r="Q370" s="150"/>
      <c r="R370" s="156" t="str">
        <f t="shared" si="57"/>
        <v>//</v>
      </c>
      <c r="S370" s="27" t="e">
        <f>DATEDIF($R370,Key!$G$2,"Y")</f>
        <v>#VALUE!</v>
      </c>
      <c r="T370" s="156" t="e">
        <f>VLOOKUP($S370,Key!$C$2:$D$125,2,FALSE)</f>
        <v>#VALUE!</v>
      </c>
      <c r="U370" s="290" t="str">
        <f t="shared" si="56"/>
        <v/>
      </c>
      <c r="V370" s="151" t="str">
        <f>IF(ISERROR($N370&amp;$T370)," ",$N370&amp;$T370)</f>
        <v xml:space="preserve"> </v>
      </c>
      <c r="W370" s="194" t="e">
        <f>IF(#REF!="Y",1,0)</f>
        <v>#REF!</v>
      </c>
      <c r="X370" s="147"/>
      <c r="Y370" s="147"/>
      <c r="Z370" s="147"/>
      <c r="AA370" s="147"/>
      <c r="AB370" s="147"/>
      <c r="AC370" s="147"/>
      <c r="AD370" s="148"/>
      <c r="AE370" s="148"/>
      <c r="AF370" s="148"/>
      <c r="AG370" s="147"/>
      <c r="AH370" s="147"/>
      <c r="AI370" s="147"/>
      <c r="AJ370" s="147"/>
      <c r="AK370" s="147"/>
      <c r="AL370" s="147"/>
      <c r="AM370" s="147"/>
      <c r="AN370" s="196">
        <f t="shared" si="50"/>
        <v>0</v>
      </c>
      <c r="AO370" s="196">
        <f t="shared" si="51"/>
        <v>0</v>
      </c>
      <c r="AP370" s="205"/>
      <c r="AQ370" s="115">
        <f>IF(AND($H370="",$I370="",$L370=""),Key!$G$9,Key!$G$8)</f>
        <v>0</v>
      </c>
      <c r="AR370" s="111">
        <f>$AN370*Key!$G$12</f>
        <v>0</v>
      </c>
      <c r="AS370" s="190"/>
      <c r="AT370" s="190"/>
      <c r="AU370" s="192">
        <f t="shared" si="52"/>
        <v>0</v>
      </c>
      <c r="AV370" s="175">
        <f t="shared" si="53"/>
        <v>0</v>
      </c>
      <c r="AW370" s="204">
        <f>AP370*Key!$G$5</f>
        <v>0</v>
      </c>
      <c r="AX370" s="150"/>
      <c r="AY370" s="176">
        <f t="shared" si="54"/>
        <v>0</v>
      </c>
    </row>
    <row r="371" spans="1:51" ht="15.75" thickBot="1">
      <c r="A371" s="22">
        <v>347</v>
      </c>
      <c r="B371" s="84">
        <f t="shared" si="49"/>
        <v>0</v>
      </c>
      <c r="C371" s="213"/>
      <c r="D371" s="214"/>
      <c r="E371" s="214"/>
      <c r="F371" s="214"/>
      <c r="G371" s="215"/>
      <c r="H371" s="149"/>
      <c r="I371" s="142"/>
      <c r="J371" s="212" t="str">
        <f t="shared" si="55"/>
        <v xml:space="preserve"> </v>
      </c>
      <c r="K371" s="212"/>
      <c r="L371" s="149"/>
      <c r="M371" s="149"/>
      <c r="N371" s="150"/>
      <c r="O371" s="150"/>
      <c r="P371" s="150"/>
      <c r="Q371" s="150"/>
      <c r="R371" s="156" t="str">
        <f t="shared" si="57"/>
        <v>//</v>
      </c>
      <c r="S371" s="27" t="e">
        <f>DATEDIF($R371,Key!$G$2,"Y")</f>
        <v>#VALUE!</v>
      </c>
      <c r="T371" s="156" t="e">
        <f>VLOOKUP($S371,Key!$C$2:$D$125,2,FALSE)</f>
        <v>#VALUE!</v>
      </c>
      <c r="U371" s="290" t="str">
        <f t="shared" si="56"/>
        <v/>
      </c>
      <c r="V371" s="151" t="str">
        <f>IF(ISERROR($N371&amp;$T371)," ",$N371&amp;$T371)</f>
        <v xml:space="preserve"> </v>
      </c>
      <c r="W371" s="194" t="e">
        <f>IF(#REF!="Y",1,0)</f>
        <v>#REF!</v>
      </c>
      <c r="X371" s="147"/>
      <c r="Y371" s="147"/>
      <c r="Z371" s="147"/>
      <c r="AA371" s="147"/>
      <c r="AB371" s="147"/>
      <c r="AC371" s="147"/>
      <c r="AD371" s="148"/>
      <c r="AE371" s="148"/>
      <c r="AF371" s="148"/>
      <c r="AG371" s="147"/>
      <c r="AH371" s="147"/>
      <c r="AI371" s="147"/>
      <c r="AJ371" s="147"/>
      <c r="AK371" s="147"/>
      <c r="AL371" s="147"/>
      <c r="AM371" s="147"/>
      <c r="AN371" s="196">
        <f t="shared" si="50"/>
        <v>0</v>
      </c>
      <c r="AO371" s="196">
        <f t="shared" si="51"/>
        <v>0</v>
      </c>
      <c r="AP371" s="205"/>
      <c r="AQ371" s="115">
        <f>IF(AND($H371="",$I371="",$L371=""),Key!$G$9,Key!$G$8)</f>
        <v>0</v>
      </c>
      <c r="AR371" s="111">
        <f>$AN371*Key!$G$12</f>
        <v>0</v>
      </c>
      <c r="AS371" s="190"/>
      <c r="AT371" s="190"/>
      <c r="AU371" s="192">
        <f t="shared" si="52"/>
        <v>0</v>
      </c>
      <c r="AV371" s="175">
        <f t="shared" si="53"/>
        <v>0</v>
      </c>
      <c r="AW371" s="204">
        <f>AP371*Key!$G$5</f>
        <v>0</v>
      </c>
      <c r="AX371" s="150"/>
      <c r="AY371" s="176">
        <f t="shared" si="54"/>
        <v>0</v>
      </c>
    </row>
    <row r="372" spans="1:51" ht="15.75" thickBot="1">
      <c r="A372" s="22">
        <v>348</v>
      </c>
      <c r="B372" s="84">
        <f t="shared" si="49"/>
        <v>0</v>
      </c>
      <c r="C372" s="213"/>
      <c r="D372" s="214"/>
      <c r="E372" s="214"/>
      <c r="F372" s="214"/>
      <c r="G372" s="215"/>
      <c r="H372" s="149"/>
      <c r="I372" s="142"/>
      <c r="J372" s="212" t="str">
        <f t="shared" si="55"/>
        <v xml:space="preserve"> </v>
      </c>
      <c r="K372" s="212"/>
      <c r="L372" s="149"/>
      <c r="M372" s="149"/>
      <c r="N372" s="150"/>
      <c r="O372" s="150"/>
      <c r="P372" s="150"/>
      <c r="Q372" s="150"/>
      <c r="R372" s="156" t="str">
        <f t="shared" si="57"/>
        <v>//</v>
      </c>
      <c r="S372" s="27" t="e">
        <f>DATEDIF($R372,Key!$G$2,"Y")</f>
        <v>#VALUE!</v>
      </c>
      <c r="T372" s="156" t="e">
        <f>VLOOKUP($S372,Key!$C$2:$D$125,2,FALSE)</f>
        <v>#VALUE!</v>
      </c>
      <c r="U372" s="290" t="str">
        <f t="shared" si="56"/>
        <v/>
      </c>
      <c r="V372" s="151" t="str">
        <f>IF(ISERROR($N372&amp;$T372)," ",$N372&amp;$T372)</f>
        <v xml:space="preserve"> </v>
      </c>
      <c r="W372" s="194" t="e">
        <f>IF(#REF!="Y",1,0)</f>
        <v>#REF!</v>
      </c>
      <c r="X372" s="147"/>
      <c r="Y372" s="147"/>
      <c r="Z372" s="147"/>
      <c r="AA372" s="147"/>
      <c r="AB372" s="147"/>
      <c r="AC372" s="147"/>
      <c r="AD372" s="148"/>
      <c r="AE372" s="148"/>
      <c r="AF372" s="148"/>
      <c r="AG372" s="147"/>
      <c r="AH372" s="147"/>
      <c r="AI372" s="147"/>
      <c r="AJ372" s="147"/>
      <c r="AK372" s="147"/>
      <c r="AL372" s="147"/>
      <c r="AM372" s="147"/>
      <c r="AN372" s="196">
        <f t="shared" si="50"/>
        <v>0</v>
      </c>
      <c r="AO372" s="196">
        <f t="shared" si="51"/>
        <v>0</v>
      </c>
      <c r="AP372" s="205"/>
      <c r="AQ372" s="115">
        <f>IF(AND($H372="",$I372="",$L372=""),Key!$G$9,Key!$G$8)</f>
        <v>0</v>
      </c>
      <c r="AR372" s="111">
        <f>$AN372*Key!$G$12</f>
        <v>0</v>
      </c>
      <c r="AS372" s="190"/>
      <c r="AT372" s="190"/>
      <c r="AU372" s="192">
        <f t="shared" si="52"/>
        <v>0</v>
      </c>
      <c r="AV372" s="175">
        <f t="shared" si="53"/>
        <v>0</v>
      </c>
      <c r="AW372" s="204">
        <f>AP372*Key!$G$5</f>
        <v>0</v>
      </c>
      <c r="AX372" s="150"/>
      <c r="AY372" s="176">
        <f t="shared" si="54"/>
        <v>0</v>
      </c>
    </row>
    <row r="373" spans="1:51" ht="15.75" thickBot="1">
      <c r="A373" s="22">
        <v>349</v>
      </c>
      <c r="B373" s="84">
        <f t="shared" si="49"/>
        <v>0</v>
      </c>
      <c r="C373" s="213"/>
      <c r="D373" s="214"/>
      <c r="E373" s="214"/>
      <c r="F373" s="214"/>
      <c r="G373" s="215"/>
      <c r="H373" s="149"/>
      <c r="I373" s="142"/>
      <c r="J373" s="212" t="str">
        <f t="shared" si="55"/>
        <v xml:space="preserve"> </v>
      </c>
      <c r="K373" s="212"/>
      <c r="L373" s="149"/>
      <c r="M373" s="149"/>
      <c r="N373" s="150"/>
      <c r="O373" s="150"/>
      <c r="P373" s="150"/>
      <c r="Q373" s="150"/>
      <c r="R373" s="156" t="str">
        <f t="shared" si="57"/>
        <v>//</v>
      </c>
      <c r="S373" s="27" t="e">
        <f>DATEDIF($R373,Key!$G$2,"Y")</f>
        <v>#VALUE!</v>
      </c>
      <c r="T373" s="156" t="e">
        <f>VLOOKUP($S373,Key!$C$2:$D$125,2,FALSE)</f>
        <v>#VALUE!</v>
      </c>
      <c r="U373" s="290" t="str">
        <f t="shared" si="56"/>
        <v/>
      </c>
      <c r="V373" s="151" t="str">
        <f>IF(ISERROR($N373&amp;$T373)," ",$N373&amp;$T373)</f>
        <v xml:space="preserve"> </v>
      </c>
      <c r="W373" s="194" t="e">
        <f>IF(#REF!="Y",1,0)</f>
        <v>#REF!</v>
      </c>
      <c r="X373" s="147"/>
      <c r="Y373" s="147"/>
      <c r="Z373" s="147"/>
      <c r="AA373" s="147"/>
      <c r="AB373" s="147"/>
      <c r="AC373" s="147"/>
      <c r="AD373" s="148"/>
      <c r="AE373" s="148"/>
      <c r="AF373" s="148"/>
      <c r="AG373" s="147"/>
      <c r="AH373" s="147"/>
      <c r="AI373" s="147"/>
      <c r="AJ373" s="147"/>
      <c r="AK373" s="147"/>
      <c r="AL373" s="147"/>
      <c r="AM373" s="147"/>
      <c r="AN373" s="196">
        <f t="shared" si="50"/>
        <v>0</v>
      </c>
      <c r="AO373" s="196">
        <f t="shared" si="51"/>
        <v>0</v>
      </c>
      <c r="AP373" s="205"/>
      <c r="AQ373" s="115">
        <f>IF(AND($H373="",$I373="",$L373=""),Key!$G$9,Key!$G$8)</f>
        <v>0</v>
      </c>
      <c r="AR373" s="111">
        <f>$AN373*Key!$G$12</f>
        <v>0</v>
      </c>
      <c r="AS373" s="190"/>
      <c r="AT373" s="190"/>
      <c r="AU373" s="192">
        <f t="shared" si="52"/>
        <v>0</v>
      </c>
      <c r="AV373" s="175">
        <f t="shared" si="53"/>
        <v>0</v>
      </c>
      <c r="AW373" s="204">
        <f>AP373*Key!$G$5</f>
        <v>0</v>
      </c>
      <c r="AX373" s="150"/>
      <c r="AY373" s="176">
        <f t="shared" si="54"/>
        <v>0</v>
      </c>
    </row>
    <row r="374" spans="1:51" ht="15.75" thickBot="1">
      <c r="A374" s="22">
        <v>350</v>
      </c>
      <c r="B374" s="84">
        <f t="shared" si="49"/>
        <v>0</v>
      </c>
      <c r="C374" s="213"/>
      <c r="D374" s="214"/>
      <c r="E374" s="214"/>
      <c r="F374" s="214"/>
      <c r="G374" s="215"/>
      <c r="H374" s="149"/>
      <c r="I374" s="142"/>
      <c r="J374" s="212" t="str">
        <f t="shared" si="55"/>
        <v xml:space="preserve"> </v>
      </c>
      <c r="K374" s="212"/>
      <c r="L374" s="149"/>
      <c r="M374" s="149"/>
      <c r="N374" s="150"/>
      <c r="O374" s="150"/>
      <c r="P374" s="150"/>
      <c r="Q374" s="150"/>
      <c r="R374" s="156" t="str">
        <f t="shared" si="57"/>
        <v>//</v>
      </c>
      <c r="S374" s="27" t="e">
        <f>DATEDIF($R374,Key!$G$2,"Y")</f>
        <v>#VALUE!</v>
      </c>
      <c r="T374" s="156" t="e">
        <f>VLOOKUP($S374,Key!$C$2:$D$125,2,FALSE)</f>
        <v>#VALUE!</v>
      </c>
      <c r="U374" s="290" t="str">
        <f t="shared" si="56"/>
        <v/>
      </c>
      <c r="V374" s="151" t="str">
        <f>IF(ISERROR($N374&amp;$T374)," ",$N374&amp;$T374)</f>
        <v xml:space="preserve"> </v>
      </c>
      <c r="W374" s="194" t="e">
        <f>IF(#REF!="Y",1,0)</f>
        <v>#REF!</v>
      </c>
      <c r="X374" s="147"/>
      <c r="Y374" s="147"/>
      <c r="Z374" s="147"/>
      <c r="AA374" s="147"/>
      <c r="AB374" s="147"/>
      <c r="AC374" s="147"/>
      <c r="AD374" s="148"/>
      <c r="AE374" s="148"/>
      <c r="AF374" s="148"/>
      <c r="AG374" s="147"/>
      <c r="AH374" s="147"/>
      <c r="AI374" s="147"/>
      <c r="AJ374" s="147"/>
      <c r="AK374" s="147"/>
      <c r="AL374" s="147"/>
      <c r="AM374" s="147"/>
      <c r="AN374" s="196">
        <f t="shared" si="50"/>
        <v>0</v>
      </c>
      <c r="AO374" s="196">
        <f t="shared" si="51"/>
        <v>0</v>
      </c>
      <c r="AP374" s="205"/>
      <c r="AQ374" s="115">
        <f>IF(AND($H374="",$I374="",$L374=""),Key!$G$9,Key!$G$8)</f>
        <v>0</v>
      </c>
      <c r="AR374" s="111">
        <f>$AN374*Key!$G$12</f>
        <v>0</v>
      </c>
      <c r="AS374" s="190"/>
      <c r="AT374" s="190"/>
      <c r="AU374" s="192">
        <f t="shared" si="52"/>
        <v>0</v>
      </c>
      <c r="AV374" s="175">
        <f t="shared" si="53"/>
        <v>0</v>
      </c>
      <c r="AW374" s="204">
        <f>AP374*Key!$G$5</f>
        <v>0</v>
      </c>
      <c r="AX374" s="150"/>
      <c r="AY374" s="176">
        <f t="shared" si="54"/>
        <v>0</v>
      </c>
    </row>
    <row r="375" spans="1:51" ht="15.75" thickBot="1">
      <c r="A375" s="22">
        <v>351</v>
      </c>
      <c r="B375" s="84">
        <f t="shared" si="49"/>
        <v>0</v>
      </c>
      <c r="C375" s="213"/>
      <c r="D375" s="214"/>
      <c r="E375" s="214"/>
      <c r="F375" s="214"/>
      <c r="G375" s="215"/>
      <c r="H375" s="149"/>
      <c r="I375" s="142"/>
      <c r="J375" s="212" t="str">
        <f t="shared" si="55"/>
        <v xml:space="preserve"> </v>
      </c>
      <c r="K375" s="212"/>
      <c r="L375" s="149"/>
      <c r="M375" s="149"/>
      <c r="N375" s="150"/>
      <c r="O375" s="150"/>
      <c r="P375" s="150"/>
      <c r="Q375" s="150"/>
      <c r="R375" s="156" t="str">
        <f t="shared" si="57"/>
        <v>//</v>
      </c>
      <c r="S375" s="27" t="e">
        <f>DATEDIF($R375,Key!$G$2,"Y")</f>
        <v>#VALUE!</v>
      </c>
      <c r="T375" s="156" t="e">
        <f>VLOOKUP($S375,Key!$C$2:$D$125,2,FALSE)</f>
        <v>#VALUE!</v>
      </c>
      <c r="U375" s="290" t="str">
        <f t="shared" si="56"/>
        <v/>
      </c>
      <c r="V375" s="151" t="str">
        <f>IF(ISERROR($N375&amp;$T375)," ",$N375&amp;$T375)</f>
        <v xml:space="preserve"> </v>
      </c>
      <c r="W375" s="194" t="e">
        <f>IF(#REF!="Y",1,0)</f>
        <v>#REF!</v>
      </c>
      <c r="X375" s="147"/>
      <c r="Y375" s="147"/>
      <c r="Z375" s="147"/>
      <c r="AA375" s="147"/>
      <c r="AB375" s="147"/>
      <c r="AC375" s="147"/>
      <c r="AD375" s="148"/>
      <c r="AE375" s="148"/>
      <c r="AF375" s="148"/>
      <c r="AG375" s="147"/>
      <c r="AH375" s="147"/>
      <c r="AI375" s="147"/>
      <c r="AJ375" s="147"/>
      <c r="AK375" s="147"/>
      <c r="AL375" s="147"/>
      <c r="AM375" s="147"/>
      <c r="AN375" s="196">
        <f t="shared" si="50"/>
        <v>0</v>
      </c>
      <c r="AO375" s="196">
        <f t="shared" si="51"/>
        <v>0</v>
      </c>
      <c r="AP375" s="205"/>
      <c r="AQ375" s="115">
        <f>IF(AND($H375="",$I375="",$L375=""),Key!$G$9,Key!$G$8)</f>
        <v>0</v>
      </c>
      <c r="AR375" s="111">
        <f>$AN375*Key!$G$12</f>
        <v>0</v>
      </c>
      <c r="AS375" s="190"/>
      <c r="AT375" s="190"/>
      <c r="AU375" s="192">
        <f t="shared" si="52"/>
        <v>0</v>
      </c>
      <c r="AV375" s="175">
        <f t="shared" si="53"/>
        <v>0</v>
      </c>
      <c r="AW375" s="204">
        <f>AP375*Key!$G$5</f>
        <v>0</v>
      </c>
      <c r="AX375" s="150"/>
      <c r="AY375" s="176">
        <f t="shared" si="54"/>
        <v>0</v>
      </c>
    </row>
    <row r="376" spans="1:51" ht="15.75" thickBot="1">
      <c r="A376" s="22">
        <v>352</v>
      </c>
      <c r="B376" s="84">
        <f t="shared" si="49"/>
        <v>0</v>
      </c>
      <c r="C376" s="213"/>
      <c r="D376" s="214"/>
      <c r="E376" s="214"/>
      <c r="F376" s="214"/>
      <c r="G376" s="215"/>
      <c r="H376" s="149"/>
      <c r="I376" s="142"/>
      <c r="J376" s="212" t="str">
        <f t="shared" si="55"/>
        <v xml:space="preserve"> </v>
      </c>
      <c r="K376" s="212"/>
      <c r="L376" s="149"/>
      <c r="M376" s="149"/>
      <c r="N376" s="150"/>
      <c r="O376" s="150"/>
      <c r="P376" s="150"/>
      <c r="Q376" s="150"/>
      <c r="R376" s="156" t="str">
        <f t="shared" si="57"/>
        <v>//</v>
      </c>
      <c r="S376" s="27" t="e">
        <f>DATEDIF($R376,Key!$G$2,"Y")</f>
        <v>#VALUE!</v>
      </c>
      <c r="T376" s="156" t="e">
        <f>VLOOKUP($S376,Key!$C$2:$D$125,2,FALSE)</f>
        <v>#VALUE!</v>
      </c>
      <c r="U376" s="290" t="str">
        <f t="shared" si="56"/>
        <v/>
      </c>
      <c r="V376" s="151" t="str">
        <f>IF(ISERROR($N376&amp;$T376)," ",$N376&amp;$T376)</f>
        <v xml:space="preserve"> </v>
      </c>
      <c r="W376" s="194" t="e">
        <f>IF(#REF!="Y",1,0)</f>
        <v>#REF!</v>
      </c>
      <c r="X376" s="147"/>
      <c r="Y376" s="147"/>
      <c r="Z376" s="147"/>
      <c r="AA376" s="147"/>
      <c r="AB376" s="147"/>
      <c r="AC376" s="147"/>
      <c r="AD376" s="148"/>
      <c r="AE376" s="148"/>
      <c r="AF376" s="148"/>
      <c r="AG376" s="147"/>
      <c r="AH376" s="147"/>
      <c r="AI376" s="147"/>
      <c r="AJ376" s="147"/>
      <c r="AK376" s="147"/>
      <c r="AL376" s="147"/>
      <c r="AM376" s="147"/>
      <c r="AN376" s="196">
        <f t="shared" si="50"/>
        <v>0</v>
      </c>
      <c r="AO376" s="196">
        <f t="shared" si="51"/>
        <v>0</v>
      </c>
      <c r="AP376" s="205"/>
      <c r="AQ376" s="115">
        <f>IF(AND($H376="",$I376="",$L376=""),Key!$G$9,Key!$G$8)</f>
        <v>0</v>
      </c>
      <c r="AR376" s="111">
        <f>$AN376*Key!$G$12</f>
        <v>0</v>
      </c>
      <c r="AS376" s="190"/>
      <c r="AT376" s="190"/>
      <c r="AU376" s="192">
        <f t="shared" si="52"/>
        <v>0</v>
      </c>
      <c r="AV376" s="175">
        <f t="shared" si="53"/>
        <v>0</v>
      </c>
      <c r="AW376" s="204">
        <f>AP376*Key!$G$5</f>
        <v>0</v>
      </c>
      <c r="AX376" s="150"/>
      <c r="AY376" s="176">
        <f t="shared" si="54"/>
        <v>0</v>
      </c>
    </row>
    <row r="377" spans="1:51" ht="15.75" thickBot="1">
      <c r="A377" s="22">
        <v>353</v>
      </c>
      <c r="B377" s="84">
        <f t="shared" si="49"/>
        <v>0</v>
      </c>
      <c r="C377" s="213"/>
      <c r="D377" s="214"/>
      <c r="E377" s="214"/>
      <c r="F377" s="214"/>
      <c r="G377" s="215"/>
      <c r="H377" s="149"/>
      <c r="I377" s="142"/>
      <c r="J377" s="212" t="str">
        <f t="shared" si="55"/>
        <v xml:space="preserve"> </v>
      </c>
      <c r="K377" s="212"/>
      <c r="L377" s="149"/>
      <c r="M377" s="149"/>
      <c r="N377" s="150"/>
      <c r="O377" s="150"/>
      <c r="P377" s="150"/>
      <c r="Q377" s="150"/>
      <c r="R377" s="156" t="str">
        <f t="shared" si="57"/>
        <v>//</v>
      </c>
      <c r="S377" s="27" t="e">
        <f>DATEDIF($R377,Key!$G$2,"Y")</f>
        <v>#VALUE!</v>
      </c>
      <c r="T377" s="156" t="e">
        <f>VLOOKUP($S377,Key!$C$2:$D$125,2,FALSE)</f>
        <v>#VALUE!</v>
      </c>
      <c r="U377" s="290" t="str">
        <f t="shared" si="56"/>
        <v/>
      </c>
      <c r="V377" s="151" t="str">
        <f>IF(ISERROR($N377&amp;$T377)," ",$N377&amp;$T377)</f>
        <v xml:space="preserve"> </v>
      </c>
      <c r="W377" s="194" t="e">
        <f>IF(#REF!="Y",1,0)</f>
        <v>#REF!</v>
      </c>
      <c r="X377" s="147"/>
      <c r="Y377" s="147"/>
      <c r="Z377" s="147"/>
      <c r="AA377" s="147"/>
      <c r="AB377" s="147"/>
      <c r="AC377" s="147"/>
      <c r="AD377" s="148"/>
      <c r="AE377" s="148"/>
      <c r="AF377" s="148"/>
      <c r="AG377" s="147"/>
      <c r="AH377" s="147"/>
      <c r="AI377" s="147"/>
      <c r="AJ377" s="147"/>
      <c r="AK377" s="147"/>
      <c r="AL377" s="147"/>
      <c r="AM377" s="147"/>
      <c r="AN377" s="196">
        <f t="shared" si="50"/>
        <v>0</v>
      </c>
      <c r="AO377" s="196">
        <f t="shared" si="51"/>
        <v>0</v>
      </c>
      <c r="AP377" s="205"/>
      <c r="AQ377" s="115">
        <f>IF(AND($H377="",$I377="",$L377=""),Key!$G$9,Key!$G$8)</f>
        <v>0</v>
      </c>
      <c r="AR377" s="111">
        <f>$AN377*Key!$G$12</f>
        <v>0</v>
      </c>
      <c r="AS377" s="190"/>
      <c r="AT377" s="190"/>
      <c r="AU377" s="192">
        <f t="shared" si="52"/>
        <v>0</v>
      </c>
      <c r="AV377" s="175">
        <f t="shared" si="53"/>
        <v>0</v>
      </c>
      <c r="AW377" s="204">
        <f>AP377*Key!$G$5</f>
        <v>0</v>
      </c>
      <c r="AX377" s="150"/>
      <c r="AY377" s="176">
        <f t="shared" si="54"/>
        <v>0</v>
      </c>
    </row>
    <row r="378" spans="1:51" ht="15.75" thickBot="1">
      <c r="A378" s="22">
        <v>354</v>
      </c>
      <c r="B378" s="84">
        <f t="shared" si="49"/>
        <v>0</v>
      </c>
      <c r="C378" s="213"/>
      <c r="D378" s="214"/>
      <c r="E378" s="214"/>
      <c r="F378" s="214"/>
      <c r="G378" s="215"/>
      <c r="H378" s="149"/>
      <c r="I378" s="142"/>
      <c r="J378" s="212" t="str">
        <f t="shared" si="55"/>
        <v xml:space="preserve"> </v>
      </c>
      <c r="K378" s="212"/>
      <c r="L378" s="149"/>
      <c r="M378" s="149"/>
      <c r="N378" s="150"/>
      <c r="O378" s="150"/>
      <c r="P378" s="150"/>
      <c r="Q378" s="150"/>
      <c r="R378" s="156" t="str">
        <f t="shared" si="57"/>
        <v>//</v>
      </c>
      <c r="S378" s="27" t="e">
        <f>DATEDIF($R378,Key!$G$2,"Y")</f>
        <v>#VALUE!</v>
      </c>
      <c r="T378" s="156" t="e">
        <f>VLOOKUP($S378,Key!$C$2:$D$125,2,FALSE)</f>
        <v>#VALUE!</v>
      </c>
      <c r="U378" s="290" t="str">
        <f t="shared" si="56"/>
        <v/>
      </c>
      <c r="V378" s="151" t="str">
        <f>IF(ISERROR($N378&amp;$T378)," ",$N378&amp;$T378)</f>
        <v xml:space="preserve"> </v>
      </c>
      <c r="W378" s="194" t="e">
        <f>IF(#REF!="Y",1,0)</f>
        <v>#REF!</v>
      </c>
      <c r="X378" s="147"/>
      <c r="Y378" s="147"/>
      <c r="Z378" s="147"/>
      <c r="AA378" s="147"/>
      <c r="AB378" s="147"/>
      <c r="AC378" s="147"/>
      <c r="AD378" s="148"/>
      <c r="AE378" s="148"/>
      <c r="AF378" s="148"/>
      <c r="AG378" s="147"/>
      <c r="AH378" s="147"/>
      <c r="AI378" s="147"/>
      <c r="AJ378" s="147"/>
      <c r="AK378" s="147"/>
      <c r="AL378" s="147"/>
      <c r="AM378" s="147"/>
      <c r="AN378" s="196">
        <f t="shared" si="50"/>
        <v>0</v>
      </c>
      <c r="AO378" s="196">
        <f t="shared" si="51"/>
        <v>0</v>
      </c>
      <c r="AP378" s="205"/>
      <c r="AQ378" s="115">
        <f>IF(AND($H378="",$I378="",$L378=""),Key!$G$9,Key!$G$8)</f>
        <v>0</v>
      </c>
      <c r="AR378" s="111">
        <f>$AN378*Key!$G$12</f>
        <v>0</v>
      </c>
      <c r="AS378" s="190"/>
      <c r="AT378" s="190"/>
      <c r="AU378" s="192">
        <f t="shared" si="52"/>
        <v>0</v>
      </c>
      <c r="AV378" s="175">
        <f t="shared" si="53"/>
        <v>0</v>
      </c>
      <c r="AW378" s="204">
        <f>AP378*Key!$G$5</f>
        <v>0</v>
      </c>
      <c r="AX378" s="150"/>
      <c r="AY378" s="176">
        <f t="shared" si="54"/>
        <v>0</v>
      </c>
    </row>
    <row r="379" spans="1:51" ht="15.75" thickBot="1">
      <c r="A379" s="22">
        <v>355</v>
      </c>
      <c r="B379" s="84">
        <f t="shared" si="49"/>
        <v>0</v>
      </c>
      <c r="C379" s="213"/>
      <c r="D379" s="214"/>
      <c r="E379" s="214"/>
      <c r="F379" s="214"/>
      <c r="G379" s="215"/>
      <c r="H379" s="149"/>
      <c r="I379" s="142"/>
      <c r="J379" s="212" t="str">
        <f t="shared" si="55"/>
        <v xml:space="preserve"> </v>
      </c>
      <c r="K379" s="212"/>
      <c r="L379" s="149"/>
      <c r="M379" s="149"/>
      <c r="N379" s="150"/>
      <c r="O379" s="150"/>
      <c r="P379" s="150"/>
      <c r="Q379" s="150"/>
      <c r="R379" s="156" t="str">
        <f t="shared" si="57"/>
        <v>//</v>
      </c>
      <c r="S379" s="27" t="e">
        <f>DATEDIF($R379,Key!$G$2,"Y")</f>
        <v>#VALUE!</v>
      </c>
      <c r="T379" s="156" t="e">
        <f>VLOOKUP($S379,Key!$C$2:$D$125,2,FALSE)</f>
        <v>#VALUE!</v>
      </c>
      <c r="U379" s="290" t="str">
        <f t="shared" si="56"/>
        <v/>
      </c>
      <c r="V379" s="151" t="str">
        <f>IF(ISERROR($N379&amp;$T379)," ",$N379&amp;$T379)</f>
        <v xml:space="preserve"> </v>
      </c>
      <c r="W379" s="194" t="e">
        <f>IF(#REF!="Y",1,0)</f>
        <v>#REF!</v>
      </c>
      <c r="X379" s="147"/>
      <c r="Y379" s="147"/>
      <c r="Z379" s="147"/>
      <c r="AA379" s="147"/>
      <c r="AB379" s="147"/>
      <c r="AC379" s="147"/>
      <c r="AD379" s="148"/>
      <c r="AE379" s="148"/>
      <c r="AF379" s="148"/>
      <c r="AG379" s="147"/>
      <c r="AH379" s="147"/>
      <c r="AI379" s="147"/>
      <c r="AJ379" s="147"/>
      <c r="AK379" s="147"/>
      <c r="AL379" s="147"/>
      <c r="AM379" s="147"/>
      <c r="AN379" s="196">
        <f t="shared" si="50"/>
        <v>0</v>
      </c>
      <c r="AO379" s="196">
        <f t="shared" si="51"/>
        <v>0</v>
      </c>
      <c r="AP379" s="205"/>
      <c r="AQ379" s="115">
        <f>IF(AND($H379="",$I379="",$L379=""),Key!$G$9,Key!$G$8)</f>
        <v>0</v>
      </c>
      <c r="AR379" s="111">
        <f>$AN379*Key!$G$12</f>
        <v>0</v>
      </c>
      <c r="AS379" s="190"/>
      <c r="AT379" s="190"/>
      <c r="AU379" s="192">
        <f t="shared" si="52"/>
        <v>0</v>
      </c>
      <c r="AV379" s="175">
        <f t="shared" si="53"/>
        <v>0</v>
      </c>
      <c r="AW379" s="204">
        <f>AP379*Key!$G$5</f>
        <v>0</v>
      </c>
      <c r="AX379" s="150"/>
      <c r="AY379" s="176">
        <f t="shared" si="54"/>
        <v>0</v>
      </c>
    </row>
    <row r="380" spans="1:51" ht="15.75" thickBot="1">
      <c r="A380" s="22">
        <v>356</v>
      </c>
      <c r="B380" s="84">
        <f t="shared" si="49"/>
        <v>0</v>
      </c>
      <c r="C380" s="213"/>
      <c r="D380" s="214"/>
      <c r="E380" s="214"/>
      <c r="F380" s="214"/>
      <c r="G380" s="215"/>
      <c r="H380" s="149"/>
      <c r="I380" s="142"/>
      <c r="J380" s="212" t="str">
        <f t="shared" si="55"/>
        <v xml:space="preserve"> </v>
      </c>
      <c r="K380" s="212"/>
      <c r="L380" s="149"/>
      <c r="M380" s="149"/>
      <c r="N380" s="150"/>
      <c r="O380" s="150"/>
      <c r="P380" s="150"/>
      <c r="Q380" s="150"/>
      <c r="R380" s="156" t="str">
        <f t="shared" si="57"/>
        <v>//</v>
      </c>
      <c r="S380" s="27" t="e">
        <f>DATEDIF($R380,Key!$G$2,"Y")</f>
        <v>#VALUE!</v>
      </c>
      <c r="T380" s="156" t="e">
        <f>VLOOKUP($S380,Key!$C$2:$D$125,2,FALSE)</f>
        <v>#VALUE!</v>
      </c>
      <c r="U380" s="290" t="str">
        <f t="shared" si="56"/>
        <v/>
      </c>
      <c r="V380" s="151" t="str">
        <f>IF(ISERROR($N380&amp;$T380)," ",$N380&amp;$T380)</f>
        <v xml:space="preserve"> </v>
      </c>
      <c r="W380" s="194" t="e">
        <f>IF(#REF!="Y",1,0)</f>
        <v>#REF!</v>
      </c>
      <c r="X380" s="147"/>
      <c r="Y380" s="147"/>
      <c r="Z380" s="147"/>
      <c r="AA380" s="147"/>
      <c r="AB380" s="147"/>
      <c r="AC380" s="147"/>
      <c r="AD380" s="148"/>
      <c r="AE380" s="148"/>
      <c r="AF380" s="148"/>
      <c r="AG380" s="147"/>
      <c r="AH380" s="147"/>
      <c r="AI380" s="147"/>
      <c r="AJ380" s="147"/>
      <c r="AK380" s="147"/>
      <c r="AL380" s="147"/>
      <c r="AM380" s="147"/>
      <c r="AN380" s="196">
        <f t="shared" si="50"/>
        <v>0</v>
      </c>
      <c r="AO380" s="196">
        <f t="shared" si="51"/>
        <v>0</v>
      </c>
      <c r="AP380" s="205"/>
      <c r="AQ380" s="115">
        <f>IF(AND($H380="",$I380="",$L380=""),Key!$G$9,Key!$G$8)</f>
        <v>0</v>
      </c>
      <c r="AR380" s="111">
        <f>$AN380*Key!$G$12</f>
        <v>0</v>
      </c>
      <c r="AS380" s="190"/>
      <c r="AT380" s="190"/>
      <c r="AU380" s="192">
        <f t="shared" si="52"/>
        <v>0</v>
      </c>
      <c r="AV380" s="175">
        <f t="shared" si="53"/>
        <v>0</v>
      </c>
      <c r="AW380" s="204">
        <f>AP380*Key!$G$5</f>
        <v>0</v>
      </c>
      <c r="AX380" s="150"/>
      <c r="AY380" s="176">
        <f t="shared" si="54"/>
        <v>0</v>
      </c>
    </row>
    <row r="381" spans="1:51" ht="15.75" thickBot="1">
      <c r="A381" s="22">
        <v>357</v>
      </c>
      <c r="B381" s="84">
        <f t="shared" si="49"/>
        <v>0</v>
      </c>
      <c r="C381" s="213"/>
      <c r="D381" s="214"/>
      <c r="E381" s="214"/>
      <c r="F381" s="214"/>
      <c r="G381" s="215"/>
      <c r="H381" s="149"/>
      <c r="I381" s="142"/>
      <c r="J381" s="212" t="str">
        <f t="shared" si="55"/>
        <v xml:space="preserve"> </v>
      </c>
      <c r="K381" s="212"/>
      <c r="L381" s="149"/>
      <c r="M381" s="149"/>
      <c r="N381" s="150"/>
      <c r="O381" s="150"/>
      <c r="P381" s="150"/>
      <c r="Q381" s="150"/>
      <c r="R381" s="156" t="str">
        <f t="shared" si="57"/>
        <v>//</v>
      </c>
      <c r="S381" s="27" t="e">
        <f>DATEDIF($R381,Key!$G$2,"Y")</f>
        <v>#VALUE!</v>
      </c>
      <c r="T381" s="156" t="e">
        <f>VLOOKUP($S381,Key!$C$2:$D$125,2,FALSE)</f>
        <v>#VALUE!</v>
      </c>
      <c r="U381" s="290" t="str">
        <f t="shared" si="56"/>
        <v/>
      </c>
      <c r="V381" s="151" t="str">
        <f>IF(ISERROR($N381&amp;$T381)," ",$N381&amp;$T381)</f>
        <v xml:space="preserve"> </v>
      </c>
      <c r="W381" s="194" t="e">
        <f>IF(#REF!="Y",1,0)</f>
        <v>#REF!</v>
      </c>
      <c r="X381" s="147"/>
      <c r="Y381" s="147"/>
      <c r="Z381" s="147"/>
      <c r="AA381" s="147"/>
      <c r="AB381" s="147"/>
      <c r="AC381" s="147"/>
      <c r="AD381" s="148"/>
      <c r="AE381" s="148"/>
      <c r="AF381" s="148"/>
      <c r="AG381" s="147"/>
      <c r="AH381" s="147"/>
      <c r="AI381" s="147"/>
      <c r="AJ381" s="147"/>
      <c r="AK381" s="147"/>
      <c r="AL381" s="147"/>
      <c r="AM381" s="147"/>
      <c r="AN381" s="196">
        <f t="shared" si="50"/>
        <v>0</v>
      </c>
      <c r="AO381" s="196">
        <f t="shared" si="51"/>
        <v>0</v>
      </c>
      <c r="AP381" s="205"/>
      <c r="AQ381" s="115">
        <f>IF(AND($H381="",$I381="",$L381=""),Key!$G$9,Key!$G$8)</f>
        <v>0</v>
      </c>
      <c r="AR381" s="111">
        <f>$AN381*Key!$G$12</f>
        <v>0</v>
      </c>
      <c r="AS381" s="190"/>
      <c r="AT381" s="190"/>
      <c r="AU381" s="192">
        <f t="shared" si="52"/>
        <v>0</v>
      </c>
      <c r="AV381" s="175">
        <f t="shared" si="53"/>
        <v>0</v>
      </c>
      <c r="AW381" s="204">
        <f>AP381*Key!$G$5</f>
        <v>0</v>
      </c>
      <c r="AX381" s="150"/>
      <c r="AY381" s="176">
        <f t="shared" si="54"/>
        <v>0</v>
      </c>
    </row>
    <row r="382" spans="1:51" ht="15.75" thickBot="1">
      <c r="A382" s="22">
        <v>358</v>
      </c>
      <c r="B382" s="84">
        <f t="shared" si="49"/>
        <v>0</v>
      </c>
      <c r="C382" s="213"/>
      <c r="D382" s="214"/>
      <c r="E382" s="214"/>
      <c r="F382" s="214"/>
      <c r="G382" s="215"/>
      <c r="H382" s="149"/>
      <c r="I382" s="142"/>
      <c r="J382" s="212" t="str">
        <f t="shared" si="55"/>
        <v xml:space="preserve"> </v>
      </c>
      <c r="K382" s="212"/>
      <c r="L382" s="149"/>
      <c r="M382" s="149"/>
      <c r="N382" s="150"/>
      <c r="O382" s="150"/>
      <c r="P382" s="150"/>
      <c r="Q382" s="150"/>
      <c r="R382" s="156" t="str">
        <f t="shared" si="57"/>
        <v>//</v>
      </c>
      <c r="S382" s="27" t="e">
        <f>DATEDIF($R382,Key!$G$2,"Y")</f>
        <v>#VALUE!</v>
      </c>
      <c r="T382" s="156" t="e">
        <f>VLOOKUP($S382,Key!$C$2:$D$125,2,FALSE)</f>
        <v>#VALUE!</v>
      </c>
      <c r="U382" s="290" t="str">
        <f t="shared" si="56"/>
        <v/>
      </c>
      <c r="V382" s="151" t="str">
        <f>IF(ISERROR($N382&amp;$T382)," ",$N382&amp;$T382)</f>
        <v xml:space="preserve"> </v>
      </c>
      <c r="W382" s="194" t="e">
        <f>IF(#REF!="Y",1,0)</f>
        <v>#REF!</v>
      </c>
      <c r="X382" s="147"/>
      <c r="Y382" s="147"/>
      <c r="Z382" s="147"/>
      <c r="AA382" s="147"/>
      <c r="AB382" s="147"/>
      <c r="AC382" s="147"/>
      <c r="AD382" s="148"/>
      <c r="AE382" s="148"/>
      <c r="AF382" s="148"/>
      <c r="AG382" s="147"/>
      <c r="AH382" s="147"/>
      <c r="AI382" s="147"/>
      <c r="AJ382" s="147"/>
      <c r="AK382" s="147"/>
      <c r="AL382" s="147"/>
      <c r="AM382" s="147"/>
      <c r="AN382" s="196">
        <f t="shared" si="50"/>
        <v>0</v>
      </c>
      <c r="AO382" s="196">
        <f t="shared" si="51"/>
        <v>0</v>
      </c>
      <c r="AP382" s="205"/>
      <c r="AQ382" s="115">
        <f>IF(AND($H382="",$I382="",$L382=""),Key!$G$9,Key!$G$8)</f>
        <v>0</v>
      </c>
      <c r="AR382" s="111">
        <f>$AN382*Key!$G$12</f>
        <v>0</v>
      </c>
      <c r="AS382" s="190"/>
      <c r="AT382" s="190"/>
      <c r="AU382" s="192">
        <f t="shared" si="52"/>
        <v>0</v>
      </c>
      <c r="AV382" s="175">
        <f t="shared" si="53"/>
        <v>0</v>
      </c>
      <c r="AW382" s="204">
        <f>AP382*Key!$G$5</f>
        <v>0</v>
      </c>
      <c r="AX382" s="150"/>
      <c r="AY382" s="176">
        <f t="shared" si="54"/>
        <v>0</v>
      </c>
    </row>
    <row r="383" spans="1:51" ht="15.75" thickBot="1">
      <c r="A383" s="22">
        <v>359</v>
      </c>
      <c r="B383" s="84">
        <f t="shared" si="49"/>
        <v>0</v>
      </c>
      <c r="C383" s="213"/>
      <c r="D383" s="214"/>
      <c r="E383" s="214"/>
      <c r="F383" s="214"/>
      <c r="G383" s="215"/>
      <c r="H383" s="149"/>
      <c r="I383" s="142"/>
      <c r="J383" s="212" t="str">
        <f t="shared" si="55"/>
        <v xml:space="preserve"> </v>
      </c>
      <c r="K383" s="212"/>
      <c r="L383" s="149"/>
      <c r="M383" s="149"/>
      <c r="N383" s="150"/>
      <c r="O383" s="150"/>
      <c r="P383" s="150"/>
      <c r="Q383" s="150"/>
      <c r="R383" s="156" t="str">
        <f t="shared" si="57"/>
        <v>//</v>
      </c>
      <c r="S383" s="27" t="e">
        <f>DATEDIF($R383,Key!$G$2,"Y")</f>
        <v>#VALUE!</v>
      </c>
      <c r="T383" s="156" t="e">
        <f>VLOOKUP($S383,Key!$C$2:$D$125,2,FALSE)</f>
        <v>#VALUE!</v>
      </c>
      <c r="U383" s="290" t="str">
        <f t="shared" si="56"/>
        <v/>
      </c>
      <c r="V383" s="151" t="str">
        <f>IF(ISERROR($N383&amp;$T383)," ",$N383&amp;$T383)</f>
        <v xml:space="preserve"> </v>
      </c>
      <c r="W383" s="194" t="e">
        <f>IF(#REF!="Y",1,0)</f>
        <v>#REF!</v>
      </c>
      <c r="X383" s="147"/>
      <c r="Y383" s="147"/>
      <c r="Z383" s="147"/>
      <c r="AA383" s="147"/>
      <c r="AB383" s="147"/>
      <c r="AC383" s="147"/>
      <c r="AD383" s="148"/>
      <c r="AE383" s="148"/>
      <c r="AF383" s="148"/>
      <c r="AG383" s="147"/>
      <c r="AH383" s="147"/>
      <c r="AI383" s="147"/>
      <c r="AJ383" s="147"/>
      <c r="AK383" s="147"/>
      <c r="AL383" s="147"/>
      <c r="AM383" s="147"/>
      <c r="AN383" s="196">
        <f t="shared" si="50"/>
        <v>0</v>
      </c>
      <c r="AO383" s="196">
        <f t="shared" si="51"/>
        <v>0</v>
      </c>
      <c r="AP383" s="205"/>
      <c r="AQ383" s="115">
        <f>IF(AND($H383="",$I383="",$L383=""),Key!$G$9,Key!$G$8)</f>
        <v>0</v>
      </c>
      <c r="AR383" s="111">
        <f>$AN383*Key!$G$12</f>
        <v>0</v>
      </c>
      <c r="AS383" s="190"/>
      <c r="AT383" s="190"/>
      <c r="AU383" s="192">
        <f t="shared" si="52"/>
        <v>0</v>
      </c>
      <c r="AV383" s="175">
        <f t="shared" si="53"/>
        <v>0</v>
      </c>
      <c r="AW383" s="204">
        <f>AP383*Key!$G$5</f>
        <v>0</v>
      </c>
      <c r="AX383" s="150"/>
      <c r="AY383" s="176">
        <f t="shared" si="54"/>
        <v>0</v>
      </c>
    </row>
    <row r="384" spans="1:51" ht="15.75" thickBot="1">
      <c r="A384" s="22">
        <v>360</v>
      </c>
      <c r="B384" s="84">
        <f t="shared" si="49"/>
        <v>0</v>
      </c>
      <c r="C384" s="213"/>
      <c r="D384" s="214"/>
      <c r="E384" s="214"/>
      <c r="F384" s="214"/>
      <c r="G384" s="215"/>
      <c r="H384" s="149"/>
      <c r="I384" s="142"/>
      <c r="J384" s="212" t="str">
        <f t="shared" si="55"/>
        <v xml:space="preserve"> </v>
      </c>
      <c r="K384" s="212"/>
      <c r="L384" s="149"/>
      <c r="M384" s="149"/>
      <c r="N384" s="150"/>
      <c r="O384" s="150"/>
      <c r="P384" s="150"/>
      <c r="Q384" s="150"/>
      <c r="R384" s="156" t="str">
        <f t="shared" si="57"/>
        <v>//</v>
      </c>
      <c r="S384" s="27" t="e">
        <f>DATEDIF($R384,Key!$G$2,"Y")</f>
        <v>#VALUE!</v>
      </c>
      <c r="T384" s="156" t="e">
        <f>VLOOKUP($S384,Key!$C$2:$D$125,2,FALSE)</f>
        <v>#VALUE!</v>
      </c>
      <c r="U384" s="290" t="str">
        <f t="shared" si="56"/>
        <v/>
      </c>
      <c r="V384" s="151" t="str">
        <f>IF(ISERROR($N384&amp;$T384)," ",$N384&amp;$T384)</f>
        <v xml:space="preserve"> </v>
      </c>
      <c r="W384" s="194" t="e">
        <f>IF(#REF!="Y",1,0)</f>
        <v>#REF!</v>
      </c>
      <c r="X384" s="147"/>
      <c r="Y384" s="147"/>
      <c r="Z384" s="147"/>
      <c r="AA384" s="147"/>
      <c r="AB384" s="147"/>
      <c r="AC384" s="147"/>
      <c r="AD384" s="148"/>
      <c r="AE384" s="148"/>
      <c r="AF384" s="148"/>
      <c r="AG384" s="147"/>
      <c r="AH384" s="147"/>
      <c r="AI384" s="147"/>
      <c r="AJ384" s="147"/>
      <c r="AK384" s="147"/>
      <c r="AL384" s="147"/>
      <c r="AM384" s="147"/>
      <c r="AN384" s="196">
        <f t="shared" si="50"/>
        <v>0</v>
      </c>
      <c r="AO384" s="196">
        <f t="shared" si="51"/>
        <v>0</v>
      </c>
      <c r="AP384" s="205"/>
      <c r="AQ384" s="115">
        <f>IF(AND($H384="",$I384="",$L384=""),Key!$G$9,Key!$G$8)</f>
        <v>0</v>
      </c>
      <c r="AR384" s="111">
        <f>$AN384*Key!$G$12</f>
        <v>0</v>
      </c>
      <c r="AS384" s="190"/>
      <c r="AT384" s="190"/>
      <c r="AU384" s="192">
        <f t="shared" si="52"/>
        <v>0</v>
      </c>
      <c r="AV384" s="175">
        <f t="shared" si="53"/>
        <v>0</v>
      </c>
      <c r="AW384" s="204">
        <f>AP384*Key!$G$5</f>
        <v>0</v>
      </c>
      <c r="AX384" s="150"/>
      <c r="AY384" s="176">
        <f t="shared" si="54"/>
        <v>0</v>
      </c>
    </row>
    <row r="385" spans="1:51" ht="15.75" thickBot="1">
      <c r="A385" s="22">
        <v>361</v>
      </c>
      <c r="B385" s="84">
        <f t="shared" si="49"/>
        <v>0</v>
      </c>
      <c r="C385" s="213"/>
      <c r="D385" s="214"/>
      <c r="E385" s="214"/>
      <c r="F385" s="214"/>
      <c r="G385" s="215"/>
      <c r="H385" s="149"/>
      <c r="I385" s="142"/>
      <c r="J385" s="212" t="str">
        <f t="shared" si="55"/>
        <v xml:space="preserve"> </v>
      </c>
      <c r="K385" s="212"/>
      <c r="L385" s="149"/>
      <c r="M385" s="149"/>
      <c r="N385" s="150"/>
      <c r="O385" s="150"/>
      <c r="P385" s="150"/>
      <c r="Q385" s="150"/>
      <c r="R385" s="156" t="str">
        <f t="shared" si="57"/>
        <v>//</v>
      </c>
      <c r="S385" s="27" t="e">
        <f>DATEDIF($R385,Key!$G$2,"Y")</f>
        <v>#VALUE!</v>
      </c>
      <c r="T385" s="156" t="e">
        <f>VLOOKUP($S385,Key!$C$2:$D$125,2,FALSE)</f>
        <v>#VALUE!</v>
      </c>
      <c r="U385" s="290" t="str">
        <f t="shared" si="56"/>
        <v/>
      </c>
      <c r="V385" s="151" t="str">
        <f>IF(ISERROR($N385&amp;$T385)," ",$N385&amp;$T385)</f>
        <v xml:space="preserve"> </v>
      </c>
      <c r="W385" s="194" t="e">
        <f>IF(#REF!="Y",1,0)</f>
        <v>#REF!</v>
      </c>
      <c r="X385" s="147"/>
      <c r="Y385" s="147"/>
      <c r="Z385" s="147"/>
      <c r="AA385" s="147"/>
      <c r="AB385" s="147"/>
      <c r="AC385" s="147"/>
      <c r="AD385" s="148"/>
      <c r="AE385" s="148"/>
      <c r="AF385" s="148"/>
      <c r="AG385" s="147"/>
      <c r="AH385" s="147"/>
      <c r="AI385" s="147"/>
      <c r="AJ385" s="147"/>
      <c r="AK385" s="147"/>
      <c r="AL385" s="147"/>
      <c r="AM385" s="147"/>
      <c r="AN385" s="196">
        <f t="shared" si="50"/>
        <v>0</v>
      </c>
      <c r="AO385" s="196">
        <f t="shared" si="51"/>
        <v>0</v>
      </c>
      <c r="AP385" s="205"/>
      <c r="AQ385" s="115">
        <f>IF(AND($H385="",$I385="",$L385=""),Key!$G$9,Key!$G$8)</f>
        <v>0</v>
      </c>
      <c r="AR385" s="111">
        <f>$AN385*Key!$G$12</f>
        <v>0</v>
      </c>
      <c r="AS385" s="190"/>
      <c r="AT385" s="190"/>
      <c r="AU385" s="192">
        <f t="shared" si="52"/>
        <v>0</v>
      </c>
      <c r="AV385" s="175">
        <f t="shared" si="53"/>
        <v>0</v>
      </c>
      <c r="AW385" s="204">
        <f>AP385*Key!$G$5</f>
        <v>0</v>
      </c>
      <c r="AX385" s="150"/>
      <c r="AY385" s="176">
        <f t="shared" si="54"/>
        <v>0</v>
      </c>
    </row>
    <row r="386" spans="1:51" ht="15.75" thickBot="1">
      <c r="A386" s="22">
        <v>362</v>
      </c>
      <c r="B386" s="84">
        <f t="shared" si="49"/>
        <v>0</v>
      </c>
      <c r="C386" s="213"/>
      <c r="D386" s="214"/>
      <c r="E386" s="214"/>
      <c r="F386" s="214"/>
      <c r="G386" s="215"/>
      <c r="H386" s="149"/>
      <c r="I386" s="142"/>
      <c r="J386" s="212" t="str">
        <f t="shared" si="55"/>
        <v xml:space="preserve"> </v>
      </c>
      <c r="K386" s="212"/>
      <c r="L386" s="149"/>
      <c r="M386" s="149"/>
      <c r="N386" s="150"/>
      <c r="O386" s="150"/>
      <c r="P386" s="150"/>
      <c r="Q386" s="150"/>
      <c r="R386" s="156" t="str">
        <f t="shared" si="57"/>
        <v>//</v>
      </c>
      <c r="S386" s="27" t="e">
        <f>DATEDIF($R386,Key!$G$2,"Y")</f>
        <v>#VALUE!</v>
      </c>
      <c r="T386" s="156" t="e">
        <f>VLOOKUP($S386,Key!$C$2:$D$125,2,FALSE)</f>
        <v>#VALUE!</v>
      </c>
      <c r="U386" s="290" t="str">
        <f t="shared" si="56"/>
        <v/>
      </c>
      <c r="V386" s="151" t="str">
        <f>IF(ISERROR($N386&amp;$T386)," ",$N386&amp;$T386)</f>
        <v xml:space="preserve"> </v>
      </c>
      <c r="W386" s="194" t="e">
        <f>IF(#REF!="Y",1,0)</f>
        <v>#REF!</v>
      </c>
      <c r="X386" s="147"/>
      <c r="Y386" s="147"/>
      <c r="Z386" s="147"/>
      <c r="AA386" s="147"/>
      <c r="AB386" s="147"/>
      <c r="AC386" s="147"/>
      <c r="AD386" s="148"/>
      <c r="AE386" s="148"/>
      <c r="AF386" s="148"/>
      <c r="AG386" s="147"/>
      <c r="AH386" s="147"/>
      <c r="AI386" s="147"/>
      <c r="AJ386" s="147"/>
      <c r="AK386" s="147"/>
      <c r="AL386" s="147"/>
      <c r="AM386" s="147"/>
      <c r="AN386" s="196">
        <f t="shared" si="50"/>
        <v>0</v>
      </c>
      <c r="AO386" s="196">
        <f t="shared" si="51"/>
        <v>0</v>
      </c>
      <c r="AP386" s="205"/>
      <c r="AQ386" s="115">
        <f>IF(AND($H386="",$I386="",$L386=""),Key!$G$9,Key!$G$8)</f>
        <v>0</v>
      </c>
      <c r="AR386" s="111">
        <f>$AN386*Key!$G$12</f>
        <v>0</v>
      </c>
      <c r="AS386" s="190"/>
      <c r="AT386" s="190"/>
      <c r="AU386" s="192">
        <f t="shared" si="52"/>
        <v>0</v>
      </c>
      <c r="AV386" s="175">
        <f t="shared" si="53"/>
        <v>0</v>
      </c>
      <c r="AW386" s="204">
        <f>AP386*Key!$G$5</f>
        <v>0</v>
      </c>
      <c r="AX386" s="150"/>
      <c r="AY386" s="176">
        <f t="shared" si="54"/>
        <v>0</v>
      </c>
    </row>
    <row r="387" spans="1:51" ht="15.75" thickBot="1">
      <c r="A387" s="22">
        <v>363</v>
      </c>
      <c r="B387" s="84">
        <f t="shared" si="49"/>
        <v>0</v>
      </c>
      <c r="C387" s="213"/>
      <c r="D387" s="214"/>
      <c r="E387" s="214"/>
      <c r="F387" s="214"/>
      <c r="G387" s="215"/>
      <c r="H387" s="149"/>
      <c r="I387" s="142"/>
      <c r="J387" s="212" t="str">
        <f t="shared" si="55"/>
        <v xml:space="preserve"> </v>
      </c>
      <c r="K387" s="212"/>
      <c r="L387" s="149"/>
      <c r="M387" s="149"/>
      <c r="N387" s="150"/>
      <c r="O387" s="150"/>
      <c r="P387" s="150"/>
      <c r="Q387" s="150"/>
      <c r="R387" s="156" t="str">
        <f t="shared" si="57"/>
        <v>//</v>
      </c>
      <c r="S387" s="27" t="e">
        <f>DATEDIF($R387,Key!$G$2,"Y")</f>
        <v>#VALUE!</v>
      </c>
      <c r="T387" s="156" t="e">
        <f>VLOOKUP($S387,Key!$C$2:$D$125,2,FALSE)</f>
        <v>#VALUE!</v>
      </c>
      <c r="U387" s="290" t="str">
        <f t="shared" si="56"/>
        <v/>
      </c>
      <c r="V387" s="151" t="str">
        <f>IF(ISERROR($N387&amp;$T387)," ",$N387&amp;$T387)</f>
        <v xml:space="preserve"> </v>
      </c>
      <c r="W387" s="194" t="e">
        <f>IF(#REF!="Y",1,0)</f>
        <v>#REF!</v>
      </c>
      <c r="X387" s="147"/>
      <c r="Y387" s="147"/>
      <c r="Z387" s="147"/>
      <c r="AA387" s="147"/>
      <c r="AB387" s="147"/>
      <c r="AC387" s="147"/>
      <c r="AD387" s="148"/>
      <c r="AE387" s="148"/>
      <c r="AF387" s="148"/>
      <c r="AG387" s="147"/>
      <c r="AH387" s="147"/>
      <c r="AI387" s="147"/>
      <c r="AJ387" s="147"/>
      <c r="AK387" s="147"/>
      <c r="AL387" s="147"/>
      <c r="AM387" s="147"/>
      <c r="AN387" s="196">
        <f t="shared" si="50"/>
        <v>0</v>
      </c>
      <c r="AO387" s="196">
        <f t="shared" si="51"/>
        <v>0</v>
      </c>
      <c r="AP387" s="205"/>
      <c r="AQ387" s="115">
        <f>IF(AND($H387="",$I387="",$L387=""),Key!$G$9,Key!$G$8)</f>
        <v>0</v>
      </c>
      <c r="AR387" s="111">
        <f>$AN387*Key!$G$12</f>
        <v>0</v>
      </c>
      <c r="AS387" s="190"/>
      <c r="AT387" s="190"/>
      <c r="AU387" s="192">
        <f t="shared" si="52"/>
        <v>0</v>
      </c>
      <c r="AV387" s="175">
        <f t="shared" si="53"/>
        <v>0</v>
      </c>
      <c r="AW387" s="204">
        <f>AP387*Key!$G$5</f>
        <v>0</v>
      </c>
      <c r="AX387" s="150"/>
      <c r="AY387" s="176">
        <f t="shared" si="54"/>
        <v>0</v>
      </c>
    </row>
    <row r="388" spans="1:51" ht="15.75" thickBot="1">
      <c r="A388" s="22">
        <v>364</v>
      </c>
      <c r="B388" s="84">
        <f t="shared" si="49"/>
        <v>0</v>
      </c>
      <c r="C388" s="213"/>
      <c r="D388" s="214"/>
      <c r="E388" s="214"/>
      <c r="F388" s="214"/>
      <c r="G388" s="215"/>
      <c r="H388" s="149"/>
      <c r="I388" s="142"/>
      <c r="J388" s="212" t="str">
        <f t="shared" si="55"/>
        <v xml:space="preserve"> </v>
      </c>
      <c r="K388" s="212"/>
      <c r="L388" s="149"/>
      <c r="M388" s="149"/>
      <c r="N388" s="150"/>
      <c r="O388" s="150"/>
      <c r="P388" s="150"/>
      <c r="Q388" s="150"/>
      <c r="R388" s="156" t="str">
        <f t="shared" si="57"/>
        <v>//</v>
      </c>
      <c r="S388" s="27" t="e">
        <f>DATEDIF($R388,Key!$G$2,"Y")</f>
        <v>#VALUE!</v>
      </c>
      <c r="T388" s="156" t="e">
        <f>VLOOKUP($S388,Key!$C$2:$D$125,2,FALSE)</f>
        <v>#VALUE!</v>
      </c>
      <c r="U388" s="290" t="str">
        <f t="shared" si="56"/>
        <v/>
      </c>
      <c r="V388" s="151" t="str">
        <f>IF(ISERROR($N388&amp;$T388)," ",$N388&amp;$T388)</f>
        <v xml:space="preserve"> </v>
      </c>
      <c r="W388" s="194" t="e">
        <f>IF(#REF!="Y",1,0)</f>
        <v>#REF!</v>
      </c>
      <c r="X388" s="147"/>
      <c r="Y388" s="147"/>
      <c r="Z388" s="147"/>
      <c r="AA388" s="147"/>
      <c r="AB388" s="147"/>
      <c r="AC388" s="147"/>
      <c r="AD388" s="148"/>
      <c r="AE388" s="148"/>
      <c r="AF388" s="148"/>
      <c r="AG388" s="147"/>
      <c r="AH388" s="147"/>
      <c r="AI388" s="147"/>
      <c r="AJ388" s="147"/>
      <c r="AK388" s="147"/>
      <c r="AL388" s="147"/>
      <c r="AM388" s="147"/>
      <c r="AN388" s="196">
        <f t="shared" si="50"/>
        <v>0</v>
      </c>
      <c r="AO388" s="196">
        <f t="shared" si="51"/>
        <v>0</v>
      </c>
      <c r="AP388" s="205"/>
      <c r="AQ388" s="115">
        <f>IF(AND($H388="",$I388="",$L388=""),Key!$G$9,Key!$G$8)</f>
        <v>0</v>
      </c>
      <c r="AR388" s="111">
        <f>$AN388*Key!$G$12</f>
        <v>0</v>
      </c>
      <c r="AS388" s="190"/>
      <c r="AT388" s="190"/>
      <c r="AU388" s="192">
        <f t="shared" si="52"/>
        <v>0</v>
      </c>
      <c r="AV388" s="175">
        <f t="shared" si="53"/>
        <v>0</v>
      </c>
      <c r="AW388" s="204">
        <f>AP388*Key!$G$5</f>
        <v>0</v>
      </c>
      <c r="AX388" s="150"/>
      <c r="AY388" s="176">
        <f t="shared" si="54"/>
        <v>0</v>
      </c>
    </row>
    <row r="389" spans="1:51" ht="15.75" thickBot="1">
      <c r="A389" s="22">
        <v>365</v>
      </c>
      <c r="B389" s="84">
        <f t="shared" si="49"/>
        <v>0</v>
      </c>
      <c r="C389" s="213"/>
      <c r="D389" s="214"/>
      <c r="E389" s="214"/>
      <c r="F389" s="214"/>
      <c r="G389" s="215"/>
      <c r="H389" s="149"/>
      <c r="I389" s="142"/>
      <c r="J389" s="212" t="str">
        <f t="shared" si="55"/>
        <v xml:space="preserve"> </v>
      </c>
      <c r="K389" s="212"/>
      <c r="L389" s="149"/>
      <c r="M389" s="149"/>
      <c r="N389" s="150"/>
      <c r="O389" s="150"/>
      <c r="P389" s="150"/>
      <c r="Q389" s="150"/>
      <c r="R389" s="156" t="str">
        <f t="shared" si="57"/>
        <v>//</v>
      </c>
      <c r="S389" s="27" t="e">
        <f>DATEDIF($R389,Key!$G$2,"Y")</f>
        <v>#VALUE!</v>
      </c>
      <c r="T389" s="156" t="e">
        <f>VLOOKUP($S389,Key!$C$2:$D$125,2,FALSE)</f>
        <v>#VALUE!</v>
      </c>
      <c r="U389" s="290" t="str">
        <f t="shared" si="56"/>
        <v/>
      </c>
      <c r="V389" s="151" t="str">
        <f>IF(ISERROR($N389&amp;$T389)," ",$N389&amp;$T389)</f>
        <v xml:space="preserve"> </v>
      </c>
      <c r="W389" s="194" t="e">
        <f>IF(#REF!="Y",1,0)</f>
        <v>#REF!</v>
      </c>
      <c r="X389" s="147"/>
      <c r="Y389" s="147"/>
      <c r="Z389" s="147"/>
      <c r="AA389" s="147"/>
      <c r="AB389" s="147"/>
      <c r="AC389" s="147"/>
      <c r="AD389" s="148"/>
      <c r="AE389" s="148"/>
      <c r="AF389" s="148"/>
      <c r="AG389" s="147"/>
      <c r="AH389" s="147"/>
      <c r="AI389" s="147"/>
      <c r="AJ389" s="147"/>
      <c r="AK389" s="147"/>
      <c r="AL389" s="147"/>
      <c r="AM389" s="147"/>
      <c r="AN389" s="196">
        <f t="shared" si="50"/>
        <v>0</v>
      </c>
      <c r="AO389" s="196">
        <f t="shared" si="51"/>
        <v>0</v>
      </c>
      <c r="AP389" s="205"/>
      <c r="AQ389" s="115">
        <f>IF(AND($H389="",$I389="",$L389=""),Key!$G$9,Key!$G$8)</f>
        <v>0</v>
      </c>
      <c r="AR389" s="111">
        <f>$AN389*Key!$G$12</f>
        <v>0</v>
      </c>
      <c r="AS389" s="190"/>
      <c r="AT389" s="190"/>
      <c r="AU389" s="192">
        <f t="shared" si="52"/>
        <v>0</v>
      </c>
      <c r="AV389" s="175">
        <f t="shared" si="53"/>
        <v>0</v>
      </c>
      <c r="AW389" s="204">
        <f>AP389*Key!$G$5</f>
        <v>0</v>
      </c>
      <c r="AX389" s="150"/>
      <c r="AY389" s="176">
        <f t="shared" si="54"/>
        <v>0</v>
      </c>
    </row>
    <row r="390" spans="1:51" ht="15.75" thickBot="1">
      <c r="A390" s="22">
        <v>366</v>
      </c>
      <c r="B390" s="84">
        <f t="shared" si="49"/>
        <v>0</v>
      </c>
      <c r="C390" s="213"/>
      <c r="D390" s="214"/>
      <c r="E390" s="214"/>
      <c r="F390" s="214"/>
      <c r="G390" s="215"/>
      <c r="H390" s="149"/>
      <c r="I390" s="142"/>
      <c r="J390" s="212" t="str">
        <f t="shared" si="55"/>
        <v xml:space="preserve"> </v>
      </c>
      <c r="K390" s="212"/>
      <c r="L390" s="149"/>
      <c r="M390" s="149"/>
      <c r="N390" s="150"/>
      <c r="O390" s="150"/>
      <c r="P390" s="150"/>
      <c r="Q390" s="150"/>
      <c r="R390" s="156" t="str">
        <f t="shared" si="57"/>
        <v>//</v>
      </c>
      <c r="S390" s="27" t="e">
        <f>DATEDIF($R390,Key!$G$2,"Y")</f>
        <v>#VALUE!</v>
      </c>
      <c r="T390" s="156" t="e">
        <f>VLOOKUP($S390,Key!$C$2:$D$125,2,FALSE)</f>
        <v>#VALUE!</v>
      </c>
      <c r="U390" s="290" t="str">
        <f t="shared" si="56"/>
        <v/>
      </c>
      <c r="V390" s="151" t="str">
        <f>IF(ISERROR($N390&amp;$T390)," ",$N390&amp;$T390)</f>
        <v xml:space="preserve"> </v>
      </c>
      <c r="W390" s="194" t="e">
        <f>IF(#REF!="Y",1,0)</f>
        <v>#REF!</v>
      </c>
      <c r="X390" s="147"/>
      <c r="Y390" s="147"/>
      <c r="Z390" s="147"/>
      <c r="AA390" s="147"/>
      <c r="AB390" s="147"/>
      <c r="AC390" s="147"/>
      <c r="AD390" s="148"/>
      <c r="AE390" s="148"/>
      <c r="AF390" s="148"/>
      <c r="AG390" s="147"/>
      <c r="AH390" s="147"/>
      <c r="AI390" s="147"/>
      <c r="AJ390" s="147"/>
      <c r="AK390" s="147"/>
      <c r="AL390" s="147"/>
      <c r="AM390" s="147"/>
      <c r="AN390" s="196">
        <f t="shared" si="50"/>
        <v>0</v>
      </c>
      <c r="AO390" s="196">
        <f t="shared" si="51"/>
        <v>0</v>
      </c>
      <c r="AP390" s="205"/>
      <c r="AQ390" s="115">
        <f>IF(AND($H390="",$I390="",$L390=""),Key!$G$9,Key!$G$8)</f>
        <v>0</v>
      </c>
      <c r="AR390" s="111">
        <f>$AN390*Key!$G$12</f>
        <v>0</v>
      </c>
      <c r="AS390" s="190"/>
      <c r="AT390" s="190"/>
      <c r="AU390" s="192">
        <f t="shared" si="52"/>
        <v>0</v>
      </c>
      <c r="AV390" s="175">
        <f t="shared" si="53"/>
        <v>0</v>
      </c>
      <c r="AW390" s="204">
        <f>AP390*Key!$G$5</f>
        <v>0</v>
      </c>
      <c r="AX390" s="150"/>
      <c r="AY390" s="176">
        <f t="shared" si="54"/>
        <v>0</v>
      </c>
    </row>
    <row r="391" spans="1:51" ht="15.75" thickBot="1">
      <c r="A391" s="22">
        <v>367</v>
      </c>
      <c r="B391" s="84">
        <f t="shared" si="49"/>
        <v>0</v>
      </c>
      <c r="C391" s="213"/>
      <c r="D391" s="214"/>
      <c r="E391" s="214"/>
      <c r="F391" s="214"/>
      <c r="G391" s="215"/>
      <c r="H391" s="149"/>
      <c r="I391" s="142"/>
      <c r="J391" s="212" t="str">
        <f t="shared" si="55"/>
        <v xml:space="preserve"> </v>
      </c>
      <c r="K391" s="212"/>
      <c r="L391" s="149"/>
      <c r="M391" s="149"/>
      <c r="N391" s="150"/>
      <c r="O391" s="150"/>
      <c r="P391" s="150"/>
      <c r="Q391" s="150"/>
      <c r="R391" s="156" t="str">
        <f t="shared" si="57"/>
        <v>//</v>
      </c>
      <c r="S391" s="27" t="e">
        <f>DATEDIF($R391,Key!$G$2,"Y")</f>
        <v>#VALUE!</v>
      </c>
      <c r="T391" s="156" t="e">
        <f>VLOOKUP($S391,Key!$C$2:$D$125,2,FALSE)</f>
        <v>#VALUE!</v>
      </c>
      <c r="U391" s="290" t="str">
        <f t="shared" si="56"/>
        <v/>
      </c>
      <c r="V391" s="151" t="str">
        <f>IF(ISERROR($N391&amp;$T391)," ",$N391&amp;$T391)</f>
        <v xml:space="preserve"> </v>
      </c>
      <c r="W391" s="194" t="e">
        <f>IF(#REF!="Y",1,0)</f>
        <v>#REF!</v>
      </c>
      <c r="X391" s="147"/>
      <c r="Y391" s="147"/>
      <c r="Z391" s="147"/>
      <c r="AA391" s="147"/>
      <c r="AB391" s="147"/>
      <c r="AC391" s="147"/>
      <c r="AD391" s="148"/>
      <c r="AE391" s="148"/>
      <c r="AF391" s="148"/>
      <c r="AG391" s="147"/>
      <c r="AH391" s="147"/>
      <c r="AI391" s="147"/>
      <c r="AJ391" s="147"/>
      <c r="AK391" s="147"/>
      <c r="AL391" s="147"/>
      <c r="AM391" s="147"/>
      <c r="AN391" s="196">
        <f t="shared" si="50"/>
        <v>0</v>
      </c>
      <c r="AO391" s="196">
        <f t="shared" si="51"/>
        <v>0</v>
      </c>
      <c r="AP391" s="205"/>
      <c r="AQ391" s="115">
        <f>IF(AND($H391="",$I391="",$L391=""),Key!$G$9,Key!$G$8)</f>
        <v>0</v>
      </c>
      <c r="AR391" s="111">
        <f>$AN391*Key!$G$12</f>
        <v>0</v>
      </c>
      <c r="AS391" s="190"/>
      <c r="AT391" s="190"/>
      <c r="AU391" s="192">
        <f t="shared" si="52"/>
        <v>0</v>
      </c>
      <c r="AV391" s="175">
        <f t="shared" si="53"/>
        <v>0</v>
      </c>
      <c r="AW391" s="204">
        <f>AP391*Key!$G$5</f>
        <v>0</v>
      </c>
      <c r="AX391" s="150"/>
      <c r="AY391" s="176">
        <f t="shared" si="54"/>
        <v>0</v>
      </c>
    </row>
    <row r="392" spans="1:51" ht="15.75" thickBot="1">
      <c r="A392" s="22">
        <v>368</v>
      </c>
      <c r="B392" s="84">
        <f t="shared" si="49"/>
        <v>0</v>
      </c>
      <c r="C392" s="213"/>
      <c r="D392" s="214"/>
      <c r="E392" s="214"/>
      <c r="F392" s="214"/>
      <c r="G392" s="215"/>
      <c r="H392" s="149"/>
      <c r="I392" s="142"/>
      <c r="J392" s="212" t="str">
        <f t="shared" si="55"/>
        <v xml:space="preserve"> </v>
      </c>
      <c r="K392" s="212"/>
      <c r="L392" s="149"/>
      <c r="M392" s="149"/>
      <c r="N392" s="150"/>
      <c r="O392" s="150"/>
      <c r="P392" s="150"/>
      <c r="Q392" s="150"/>
      <c r="R392" s="156" t="str">
        <f t="shared" si="57"/>
        <v>//</v>
      </c>
      <c r="S392" s="27" t="e">
        <f>DATEDIF($R392,Key!$G$2,"Y")</f>
        <v>#VALUE!</v>
      </c>
      <c r="T392" s="156" t="e">
        <f>VLOOKUP($S392,Key!$C$2:$D$125,2,FALSE)</f>
        <v>#VALUE!</v>
      </c>
      <c r="U392" s="290" t="str">
        <f t="shared" si="56"/>
        <v/>
      </c>
      <c r="V392" s="151" t="str">
        <f>IF(ISERROR($N392&amp;$T392)," ",$N392&amp;$T392)</f>
        <v xml:space="preserve"> </v>
      </c>
      <c r="W392" s="194" t="e">
        <f>IF(#REF!="Y",1,0)</f>
        <v>#REF!</v>
      </c>
      <c r="X392" s="147"/>
      <c r="Y392" s="147"/>
      <c r="Z392" s="147"/>
      <c r="AA392" s="147"/>
      <c r="AB392" s="147"/>
      <c r="AC392" s="147"/>
      <c r="AD392" s="148"/>
      <c r="AE392" s="148"/>
      <c r="AF392" s="148"/>
      <c r="AG392" s="147"/>
      <c r="AH392" s="147"/>
      <c r="AI392" s="147"/>
      <c r="AJ392" s="147"/>
      <c r="AK392" s="147"/>
      <c r="AL392" s="147"/>
      <c r="AM392" s="147"/>
      <c r="AN392" s="196">
        <f t="shared" si="50"/>
        <v>0</v>
      </c>
      <c r="AO392" s="196">
        <f t="shared" si="51"/>
        <v>0</v>
      </c>
      <c r="AP392" s="205"/>
      <c r="AQ392" s="115">
        <f>IF(AND($H392="",$I392="",$L392=""),Key!$G$9,Key!$G$8)</f>
        <v>0</v>
      </c>
      <c r="AR392" s="111">
        <f>$AN392*Key!$G$12</f>
        <v>0</v>
      </c>
      <c r="AS392" s="190"/>
      <c r="AT392" s="190"/>
      <c r="AU392" s="192">
        <f t="shared" si="52"/>
        <v>0</v>
      </c>
      <c r="AV392" s="175">
        <f t="shared" si="53"/>
        <v>0</v>
      </c>
      <c r="AW392" s="204">
        <f>AP392*Key!$G$5</f>
        <v>0</v>
      </c>
      <c r="AX392" s="150"/>
      <c r="AY392" s="176">
        <f t="shared" si="54"/>
        <v>0</v>
      </c>
    </row>
    <row r="393" spans="1:51" ht="15.75" thickBot="1">
      <c r="A393" s="22">
        <v>369</v>
      </c>
      <c r="B393" s="84">
        <f t="shared" si="49"/>
        <v>0</v>
      </c>
      <c r="C393" s="213"/>
      <c r="D393" s="214"/>
      <c r="E393" s="214"/>
      <c r="F393" s="214"/>
      <c r="G393" s="215"/>
      <c r="H393" s="149"/>
      <c r="I393" s="142"/>
      <c r="J393" s="212" t="str">
        <f t="shared" si="55"/>
        <v xml:space="preserve"> </v>
      </c>
      <c r="K393" s="212"/>
      <c r="L393" s="149"/>
      <c r="M393" s="149"/>
      <c r="N393" s="150"/>
      <c r="O393" s="150"/>
      <c r="P393" s="150"/>
      <c r="Q393" s="150"/>
      <c r="R393" s="156" t="str">
        <f t="shared" si="57"/>
        <v>//</v>
      </c>
      <c r="S393" s="27" t="e">
        <f>DATEDIF($R393,Key!$G$2,"Y")</f>
        <v>#VALUE!</v>
      </c>
      <c r="T393" s="156" t="e">
        <f>VLOOKUP($S393,Key!$C$2:$D$125,2,FALSE)</f>
        <v>#VALUE!</v>
      </c>
      <c r="U393" s="290" t="str">
        <f t="shared" si="56"/>
        <v/>
      </c>
      <c r="V393" s="151" t="str">
        <f>IF(ISERROR($N393&amp;$T393)," ",$N393&amp;$T393)</f>
        <v xml:space="preserve"> </v>
      </c>
      <c r="W393" s="194" t="e">
        <f>IF(#REF!="Y",1,0)</f>
        <v>#REF!</v>
      </c>
      <c r="X393" s="147"/>
      <c r="Y393" s="147"/>
      <c r="Z393" s="147"/>
      <c r="AA393" s="147"/>
      <c r="AB393" s="147"/>
      <c r="AC393" s="147"/>
      <c r="AD393" s="148"/>
      <c r="AE393" s="148"/>
      <c r="AF393" s="148"/>
      <c r="AG393" s="147"/>
      <c r="AH393" s="147"/>
      <c r="AI393" s="147"/>
      <c r="AJ393" s="147"/>
      <c r="AK393" s="147"/>
      <c r="AL393" s="147"/>
      <c r="AM393" s="147"/>
      <c r="AN393" s="196">
        <f t="shared" si="50"/>
        <v>0</v>
      </c>
      <c r="AO393" s="196">
        <f t="shared" si="51"/>
        <v>0</v>
      </c>
      <c r="AP393" s="205"/>
      <c r="AQ393" s="115">
        <f>IF(AND($H393="",$I393="",$L393=""),Key!$G$9,Key!$G$8)</f>
        <v>0</v>
      </c>
      <c r="AR393" s="111">
        <f>$AN393*Key!$G$12</f>
        <v>0</v>
      </c>
      <c r="AS393" s="190"/>
      <c r="AT393" s="190"/>
      <c r="AU393" s="192">
        <f t="shared" si="52"/>
        <v>0</v>
      </c>
      <c r="AV393" s="175">
        <f t="shared" si="53"/>
        <v>0</v>
      </c>
      <c r="AW393" s="204">
        <f>AP393*Key!$G$5</f>
        <v>0</v>
      </c>
      <c r="AX393" s="150"/>
      <c r="AY393" s="176">
        <f t="shared" si="54"/>
        <v>0</v>
      </c>
    </row>
    <row r="394" spans="1:51" ht="15.75" thickBot="1">
      <c r="A394" s="22">
        <v>370</v>
      </c>
      <c r="B394" s="84">
        <f t="shared" si="49"/>
        <v>0</v>
      </c>
      <c r="C394" s="213"/>
      <c r="D394" s="214"/>
      <c r="E394" s="214"/>
      <c r="F394" s="214"/>
      <c r="G394" s="215"/>
      <c r="H394" s="149"/>
      <c r="I394" s="142"/>
      <c r="J394" s="212" t="str">
        <f t="shared" si="55"/>
        <v xml:space="preserve"> </v>
      </c>
      <c r="K394" s="212"/>
      <c r="L394" s="149"/>
      <c r="M394" s="149"/>
      <c r="N394" s="150"/>
      <c r="O394" s="150"/>
      <c r="P394" s="150"/>
      <c r="Q394" s="150"/>
      <c r="R394" s="156" t="str">
        <f t="shared" si="57"/>
        <v>//</v>
      </c>
      <c r="S394" s="27" t="e">
        <f>DATEDIF($R394,Key!$G$2,"Y")</f>
        <v>#VALUE!</v>
      </c>
      <c r="T394" s="156" t="e">
        <f>VLOOKUP($S394,Key!$C$2:$D$125,2,FALSE)</f>
        <v>#VALUE!</v>
      </c>
      <c r="U394" s="290" t="str">
        <f t="shared" si="56"/>
        <v/>
      </c>
      <c r="V394" s="151" t="str">
        <f>IF(ISERROR($N394&amp;$T394)," ",$N394&amp;$T394)</f>
        <v xml:space="preserve"> </v>
      </c>
      <c r="W394" s="194" t="e">
        <f>IF(#REF!="Y",1,0)</f>
        <v>#REF!</v>
      </c>
      <c r="X394" s="147"/>
      <c r="Y394" s="147"/>
      <c r="Z394" s="147"/>
      <c r="AA394" s="147"/>
      <c r="AB394" s="147"/>
      <c r="AC394" s="147"/>
      <c r="AD394" s="148"/>
      <c r="AE394" s="148"/>
      <c r="AF394" s="148"/>
      <c r="AG394" s="147"/>
      <c r="AH394" s="147"/>
      <c r="AI394" s="147"/>
      <c r="AJ394" s="147"/>
      <c r="AK394" s="147"/>
      <c r="AL394" s="147"/>
      <c r="AM394" s="147"/>
      <c r="AN394" s="196">
        <f t="shared" si="50"/>
        <v>0</v>
      </c>
      <c r="AO394" s="196">
        <f t="shared" si="51"/>
        <v>0</v>
      </c>
      <c r="AP394" s="205"/>
      <c r="AQ394" s="115">
        <f>IF(AND($H394="",$I394="",$L394=""),Key!$G$9,Key!$G$8)</f>
        <v>0</v>
      </c>
      <c r="AR394" s="111">
        <f>$AN394*Key!$G$12</f>
        <v>0</v>
      </c>
      <c r="AS394" s="190"/>
      <c r="AT394" s="190"/>
      <c r="AU394" s="192">
        <f t="shared" si="52"/>
        <v>0</v>
      </c>
      <c r="AV394" s="175">
        <f t="shared" si="53"/>
        <v>0</v>
      </c>
      <c r="AW394" s="204">
        <f>AP394*Key!$G$5</f>
        <v>0</v>
      </c>
      <c r="AX394" s="150"/>
      <c r="AY394" s="176">
        <f t="shared" si="54"/>
        <v>0</v>
      </c>
    </row>
    <row r="395" spans="1:51" ht="15.75" thickBot="1">
      <c r="A395" s="22">
        <v>371</v>
      </c>
      <c r="B395" s="84">
        <f t="shared" si="49"/>
        <v>0</v>
      </c>
      <c r="C395" s="213"/>
      <c r="D395" s="214"/>
      <c r="E395" s="214"/>
      <c r="F395" s="214"/>
      <c r="G395" s="215"/>
      <c r="H395" s="149"/>
      <c r="I395" s="142"/>
      <c r="J395" s="212" t="str">
        <f t="shared" si="55"/>
        <v xml:space="preserve"> </v>
      </c>
      <c r="K395" s="212"/>
      <c r="L395" s="149"/>
      <c r="M395" s="149"/>
      <c r="N395" s="150"/>
      <c r="O395" s="150"/>
      <c r="P395" s="150"/>
      <c r="Q395" s="150"/>
      <c r="R395" s="156" t="str">
        <f t="shared" si="57"/>
        <v>//</v>
      </c>
      <c r="S395" s="27" t="e">
        <f>DATEDIF($R395,Key!$G$2,"Y")</f>
        <v>#VALUE!</v>
      </c>
      <c r="T395" s="156" t="e">
        <f>VLOOKUP($S395,Key!$C$2:$D$125,2,FALSE)</f>
        <v>#VALUE!</v>
      </c>
      <c r="U395" s="290" t="str">
        <f t="shared" si="56"/>
        <v/>
      </c>
      <c r="V395" s="151" t="str">
        <f>IF(ISERROR($N395&amp;$T395)," ",$N395&amp;$T395)</f>
        <v xml:space="preserve"> </v>
      </c>
      <c r="W395" s="194" t="e">
        <f>IF(#REF!="Y",1,0)</f>
        <v>#REF!</v>
      </c>
      <c r="X395" s="147"/>
      <c r="Y395" s="147"/>
      <c r="Z395" s="147"/>
      <c r="AA395" s="147"/>
      <c r="AB395" s="147"/>
      <c r="AC395" s="147"/>
      <c r="AD395" s="148"/>
      <c r="AE395" s="148"/>
      <c r="AF395" s="148"/>
      <c r="AG395" s="147"/>
      <c r="AH395" s="147"/>
      <c r="AI395" s="147"/>
      <c r="AJ395" s="147"/>
      <c r="AK395" s="147"/>
      <c r="AL395" s="147"/>
      <c r="AM395" s="147"/>
      <c r="AN395" s="196">
        <f t="shared" si="50"/>
        <v>0</v>
      </c>
      <c r="AO395" s="196">
        <f t="shared" si="51"/>
        <v>0</v>
      </c>
      <c r="AP395" s="205"/>
      <c r="AQ395" s="115">
        <f>IF(AND($H395="",$I395="",$L395=""),Key!$G$9,Key!$G$8)</f>
        <v>0</v>
      </c>
      <c r="AR395" s="111">
        <f>$AN395*Key!$G$12</f>
        <v>0</v>
      </c>
      <c r="AS395" s="190"/>
      <c r="AT395" s="190"/>
      <c r="AU395" s="192">
        <f t="shared" si="52"/>
        <v>0</v>
      </c>
      <c r="AV395" s="175">
        <f t="shared" si="53"/>
        <v>0</v>
      </c>
      <c r="AW395" s="204">
        <f>AP395*Key!$G$5</f>
        <v>0</v>
      </c>
      <c r="AX395" s="150"/>
      <c r="AY395" s="176">
        <f t="shared" si="54"/>
        <v>0</v>
      </c>
    </row>
    <row r="396" spans="1:51" ht="15.75" thickBot="1">
      <c r="A396" s="22">
        <v>372</v>
      </c>
      <c r="B396" s="84">
        <f t="shared" si="49"/>
        <v>0</v>
      </c>
      <c r="C396" s="213"/>
      <c r="D396" s="214"/>
      <c r="E396" s="214"/>
      <c r="F396" s="214"/>
      <c r="G396" s="215"/>
      <c r="H396" s="149"/>
      <c r="I396" s="142"/>
      <c r="J396" s="212" t="str">
        <f t="shared" si="55"/>
        <v xml:space="preserve"> </v>
      </c>
      <c r="K396" s="212"/>
      <c r="L396" s="149"/>
      <c r="M396" s="149"/>
      <c r="N396" s="150"/>
      <c r="O396" s="150"/>
      <c r="P396" s="150"/>
      <c r="Q396" s="150"/>
      <c r="R396" s="156" t="str">
        <f t="shared" si="57"/>
        <v>//</v>
      </c>
      <c r="S396" s="27" t="e">
        <f>DATEDIF($R396,Key!$G$2,"Y")</f>
        <v>#VALUE!</v>
      </c>
      <c r="T396" s="156" t="e">
        <f>VLOOKUP($S396,Key!$C$2:$D$125,2,FALSE)</f>
        <v>#VALUE!</v>
      </c>
      <c r="U396" s="290" t="str">
        <f t="shared" si="56"/>
        <v/>
      </c>
      <c r="V396" s="151" t="str">
        <f>IF(ISERROR($N396&amp;$T396)," ",$N396&amp;$T396)</f>
        <v xml:space="preserve"> </v>
      </c>
      <c r="W396" s="194" t="e">
        <f>IF(#REF!="Y",1,0)</f>
        <v>#REF!</v>
      </c>
      <c r="X396" s="147"/>
      <c r="Y396" s="147"/>
      <c r="Z396" s="147"/>
      <c r="AA396" s="147"/>
      <c r="AB396" s="147"/>
      <c r="AC396" s="147"/>
      <c r="AD396" s="148"/>
      <c r="AE396" s="148"/>
      <c r="AF396" s="148"/>
      <c r="AG396" s="147"/>
      <c r="AH396" s="147"/>
      <c r="AI396" s="147"/>
      <c r="AJ396" s="147"/>
      <c r="AK396" s="147"/>
      <c r="AL396" s="147"/>
      <c r="AM396" s="147"/>
      <c r="AN396" s="196">
        <f t="shared" si="50"/>
        <v>0</v>
      </c>
      <c r="AO396" s="196">
        <f t="shared" si="51"/>
        <v>0</v>
      </c>
      <c r="AP396" s="205"/>
      <c r="AQ396" s="115">
        <f>IF(AND($H396="",$I396="",$L396=""),Key!$G$9,Key!$G$8)</f>
        <v>0</v>
      </c>
      <c r="AR396" s="111">
        <f>$AN396*Key!$G$12</f>
        <v>0</v>
      </c>
      <c r="AS396" s="190"/>
      <c r="AT396" s="190"/>
      <c r="AU396" s="192">
        <f t="shared" si="52"/>
        <v>0</v>
      </c>
      <c r="AV396" s="175">
        <f t="shared" si="53"/>
        <v>0</v>
      </c>
      <c r="AW396" s="204">
        <f>AP396*Key!$G$5</f>
        <v>0</v>
      </c>
      <c r="AX396" s="150"/>
      <c r="AY396" s="176">
        <f t="shared" si="54"/>
        <v>0</v>
      </c>
    </row>
    <row r="397" spans="1:51" ht="15.75" thickBot="1">
      <c r="A397" s="22">
        <v>373</v>
      </c>
      <c r="B397" s="84">
        <f t="shared" si="49"/>
        <v>0</v>
      </c>
      <c r="C397" s="213"/>
      <c r="D397" s="214"/>
      <c r="E397" s="214"/>
      <c r="F397" s="214"/>
      <c r="G397" s="215"/>
      <c r="H397" s="149"/>
      <c r="I397" s="142"/>
      <c r="J397" s="212" t="str">
        <f t="shared" si="55"/>
        <v xml:space="preserve"> </v>
      </c>
      <c r="K397" s="212"/>
      <c r="L397" s="149"/>
      <c r="M397" s="149"/>
      <c r="N397" s="150"/>
      <c r="O397" s="150"/>
      <c r="P397" s="150"/>
      <c r="Q397" s="150"/>
      <c r="R397" s="156" t="str">
        <f t="shared" si="57"/>
        <v>//</v>
      </c>
      <c r="S397" s="27" t="e">
        <f>DATEDIF($R397,Key!$G$2,"Y")</f>
        <v>#VALUE!</v>
      </c>
      <c r="T397" s="156" t="e">
        <f>VLOOKUP($S397,Key!$C$2:$D$125,2,FALSE)</f>
        <v>#VALUE!</v>
      </c>
      <c r="U397" s="290" t="str">
        <f t="shared" si="56"/>
        <v/>
      </c>
      <c r="V397" s="151" t="str">
        <f>IF(ISERROR($N397&amp;$T397)," ",$N397&amp;$T397)</f>
        <v xml:space="preserve"> </v>
      </c>
      <c r="W397" s="194" t="e">
        <f>IF(#REF!="Y",1,0)</f>
        <v>#REF!</v>
      </c>
      <c r="X397" s="147"/>
      <c r="Y397" s="147"/>
      <c r="Z397" s="147"/>
      <c r="AA397" s="147"/>
      <c r="AB397" s="147"/>
      <c r="AC397" s="147"/>
      <c r="AD397" s="148"/>
      <c r="AE397" s="148"/>
      <c r="AF397" s="148"/>
      <c r="AG397" s="147"/>
      <c r="AH397" s="147"/>
      <c r="AI397" s="147"/>
      <c r="AJ397" s="147"/>
      <c r="AK397" s="147"/>
      <c r="AL397" s="147"/>
      <c r="AM397" s="147"/>
      <c r="AN397" s="196">
        <f t="shared" si="50"/>
        <v>0</v>
      </c>
      <c r="AO397" s="196">
        <f t="shared" si="51"/>
        <v>0</v>
      </c>
      <c r="AP397" s="205"/>
      <c r="AQ397" s="115">
        <f>IF(AND($H397="",$I397="",$L397=""),Key!$G$9,Key!$G$8)</f>
        <v>0</v>
      </c>
      <c r="AR397" s="111">
        <f>$AN397*Key!$G$12</f>
        <v>0</v>
      </c>
      <c r="AS397" s="190"/>
      <c r="AT397" s="190"/>
      <c r="AU397" s="192">
        <f t="shared" si="52"/>
        <v>0</v>
      </c>
      <c r="AV397" s="175">
        <f t="shared" si="53"/>
        <v>0</v>
      </c>
      <c r="AW397" s="204">
        <f>AP397*Key!$G$5</f>
        <v>0</v>
      </c>
      <c r="AX397" s="150"/>
      <c r="AY397" s="176">
        <f t="shared" si="54"/>
        <v>0</v>
      </c>
    </row>
    <row r="398" spans="1:51" ht="15.75" thickBot="1">
      <c r="A398" s="22">
        <v>374</v>
      </c>
      <c r="B398" s="84">
        <f t="shared" si="49"/>
        <v>0</v>
      </c>
      <c r="C398" s="213"/>
      <c r="D398" s="214"/>
      <c r="E398" s="214"/>
      <c r="F398" s="214"/>
      <c r="G398" s="215"/>
      <c r="H398" s="149"/>
      <c r="I398" s="142"/>
      <c r="J398" s="212" t="str">
        <f t="shared" si="55"/>
        <v xml:space="preserve"> </v>
      </c>
      <c r="K398" s="212"/>
      <c r="L398" s="149"/>
      <c r="M398" s="149"/>
      <c r="N398" s="150"/>
      <c r="O398" s="150"/>
      <c r="P398" s="150"/>
      <c r="Q398" s="150"/>
      <c r="R398" s="156" t="str">
        <f t="shared" si="57"/>
        <v>//</v>
      </c>
      <c r="S398" s="27" t="e">
        <f>DATEDIF($R398,Key!$G$2,"Y")</f>
        <v>#VALUE!</v>
      </c>
      <c r="T398" s="156" t="e">
        <f>VLOOKUP($S398,Key!$C$2:$D$125,2,FALSE)</f>
        <v>#VALUE!</v>
      </c>
      <c r="U398" s="290" t="str">
        <f t="shared" si="56"/>
        <v/>
      </c>
      <c r="V398" s="151" t="str">
        <f>IF(ISERROR($N398&amp;$T398)," ",$N398&amp;$T398)</f>
        <v xml:space="preserve"> </v>
      </c>
      <c r="W398" s="194" t="e">
        <f>IF(#REF!="Y",1,0)</f>
        <v>#REF!</v>
      </c>
      <c r="X398" s="147"/>
      <c r="Y398" s="147"/>
      <c r="Z398" s="147"/>
      <c r="AA398" s="147"/>
      <c r="AB398" s="147"/>
      <c r="AC398" s="147"/>
      <c r="AD398" s="148"/>
      <c r="AE398" s="148"/>
      <c r="AF398" s="148"/>
      <c r="AG398" s="147"/>
      <c r="AH398" s="147"/>
      <c r="AI398" s="147"/>
      <c r="AJ398" s="147"/>
      <c r="AK398" s="147"/>
      <c r="AL398" s="147"/>
      <c r="AM398" s="147"/>
      <c r="AN398" s="196">
        <f t="shared" si="50"/>
        <v>0</v>
      </c>
      <c r="AO398" s="196">
        <f t="shared" si="51"/>
        <v>0</v>
      </c>
      <c r="AP398" s="205"/>
      <c r="AQ398" s="115">
        <f>IF(AND($H398="",$I398="",$L398=""),Key!$G$9,Key!$G$8)</f>
        <v>0</v>
      </c>
      <c r="AR398" s="111">
        <f>$AN398*Key!$G$12</f>
        <v>0</v>
      </c>
      <c r="AS398" s="190"/>
      <c r="AT398" s="190"/>
      <c r="AU398" s="192">
        <f t="shared" si="52"/>
        <v>0</v>
      </c>
      <c r="AV398" s="175">
        <f t="shared" si="53"/>
        <v>0</v>
      </c>
      <c r="AW398" s="204">
        <f>AP398*Key!$G$5</f>
        <v>0</v>
      </c>
      <c r="AX398" s="150"/>
      <c r="AY398" s="176">
        <f t="shared" si="54"/>
        <v>0</v>
      </c>
    </row>
    <row r="399" spans="1:51" ht="15.75" thickBot="1">
      <c r="A399" s="22">
        <v>375</v>
      </c>
      <c r="B399" s="84">
        <f t="shared" si="49"/>
        <v>0</v>
      </c>
      <c r="C399" s="213"/>
      <c r="D399" s="214"/>
      <c r="E399" s="214"/>
      <c r="F399" s="214"/>
      <c r="G399" s="215"/>
      <c r="H399" s="149"/>
      <c r="I399" s="142"/>
      <c r="J399" s="212" t="str">
        <f t="shared" si="55"/>
        <v xml:space="preserve"> </v>
      </c>
      <c r="K399" s="212"/>
      <c r="L399" s="149"/>
      <c r="M399" s="149"/>
      <c r="N399" s="150"/>
      <c r="O399" s="150"/>
      <c r="P399" s="150"/>
      <c r="Q399" s="150"/>
      <c r="R399" s="156" t="str">
        <f t="shared" si="57"/>
        <v>//</v>
      </c>
      <c r="S399" s="27" t="e">
        <f>DATEDIF($R399,Key!$G$2,"Y")</f>
        <v>#VALUE!</v>
      </c>
      <c r="T399" s="156" t="e">
        <f>VLOOKUP($S399,Key!$C$2:$D$125,2,FALSE)</f>
        <v>#VALUE!</v>
      </c>
      <c r="U399" s="290" t="str">
        <f t="shared" si="56"/>
        <v/>
      </c>
      <c r="V399" s="151" t="str">
        <f>IF(ISERROR($N399&amp;$T399)," ",$N399&amp;$T399)</f>
        <v xml:space="preserve"> </v>
      </c>
      <c r="W399" s="194" t="e">
        <f>IF(#REF!="Y",1,0)</f>
        <v>#REF!</v>
      </c>
      <c r="X399" s="147"/>
      <c r="Y399" s="147"/>
      <c r="Z399" s="147"/>
      <c r="AA399" s="147"/>
      <c r="AB399" s="147"/>
      <c r="AC399" s="147"/>
      <c r="AD399" s="148"/>
      <c r="AE399" s="148"/>
      <c r="AF399" s="148"/>
      <c r="AG399" s="147"/>
      <c r="AH399" s="147"/>
      <c r="AI399" s="147"/>
      <c r="AJ399" s="147"/>
      <c r="AK399" s="147"/>
      <c r="AL399" s="147"/>
      <c r="AM399" s="147"/>
      <c r="AN399" s="196">
        <f t="shared" si="50"/>
        <v>0</v>
      </c>
      <c r="AO399" s="196">
        <f t="shared" si="51"/>
        <v>0</v>
      </c>
      <c r="AP399" s="205"/>
      <c r="AQ399" s="115">
        <f>IF(AND($H399="",$I399="",$L399=""),Key!$G$9,Key!$G$8)</f>
        <v>0</v>
      </c>
      <c r="AR399" s="111">
        <f>$AN399*Key!$G$12</f>
        <v>0</v>
      </c>
      <c r="AS399" s="190"/>
      <c r="AT399" s="190"/>
      <c r="AU399" s="192">
        <f t="shared" si="52"/>
        <v>0</v>
      </c>
      <c r="AV399" s="175">
        <f t="shared" si="53"/>
        <v>0</v>
      </c>
      <c r="AW399" s="204">
        <f>AP399*Key!$G$5</f>
        <v>0</v>
      </c>
      <c r="AX399" s="150"/>
      <c r="AY399" s="176">
        <f t="shared" si="54"/>
        <v>0</v>
      </c>
    </row>
    <row r="400" spans="1:51" ht="15.75" thickBot="1">
      <c r="A400" s="22">
        <v>376</v>
      </c>
      <c r="B400" s="84">
        <f t="shared" si="49"/>
        <v>0</v>
      </c>
      <c r="C400" s="213"/>
      <c r="D400" s="214"/>
      <c r="E400" s="214"/>
      <c r="F400" s="214"/>
      <c r="G400" s="215"/>
      <c r="H400" s="149"/>
      <c r="I400" s="142"/>
      <c r="J400" s="212" t="str">
        <f t="shared" si="55"/>
        <v xml:space="preserve"> </v>
      </c>
      <c r="K400" s="212"/>
      <c r="L400" s="149"/>
      <c r="M400" s="149"/>
      <c r="N400" s="150"/>
      <c r="O400" s="150"/>
      <c r="P400" s="150"/>
      <c r="Q400" s="150"/>
      <c r="R400" s="156" t="str">
        <f t="shared" si="57"/>
        <v>//</v>
      </c>
      <c r="S400" s="27" t="e">
        <f>DATEDIF($R400,Key!$G$2,"Y")</f>
        <v>#VALUE!</v>
      </c>
      <c r="T400" s="156" t="e">
        <f>VLOOKUP($S400,Key!$C$2:$D$125,2,FALSE)</f>
        <v>#VALUE!</v>
      </c>
      <c r="U400" s="290" t="str">
        <f t="shared" si="56"/>
        <v/>
      </c>
      <c r="V400" s="151" t="str">
        <f>IF(ISERROR($N400&amp;$T400)," ",$N400&amp;$T400)</f>
        <v xml:space="preserve"> </v>
      </c>
      <c r="W400" s="194" t="e">
        <f>IF(#REF!="Y",1,0)</f>
        <v>#REF!</v>
      </c>
      <c r="X400" s="147"/>
      <c r="Y400" s="147"/>
      <c r="Z400" s="147"/>
      <c r="AA400" s="147"/>
      <c r="AB400" s="147"/>
      <c r="AC400" s="147"/>
      <c r="AD400" s="148"/>
      <c r="AE400" s="148"/>
      <c r="AF400" s="148"/>
      <c r="AG400" s="147"/>
      <c r="AH400" s="147"/>
      <c r="AI400" s="147"/>
      <c r="AJ400" s="147"/>
      <c r="AK400" s="147"/>
      <c r="AL400" s="147"/>
      <c r="AM400" s="147"/>
      <c r="AN400" s="196">
        <f t="shared" si="50"/>
        <v>0</v>
      </c>
      <c r="AO400" s="196">
        <f t="shared" si="51"/>
        <v>0</v>
      </c>
      <c r="AP400" s="205"/>
      <c r="AQ400" s="115">
        <f>IF(AND($H400="",$I400="",$L400=""),Key!$G$9,Key!$G$8)</f>
        <v>0</v>
      </c>
      <c r="AR400" s="111">
        <f>$AN400*Key!$G$12</f>
        <v>0</v>
      </c>
      <c r="AS400" s="190"/>
      <c r="AT400" s="190"/>
      <c r="AU400" s="192">
        <f t="shared" si="52"/>
        <v>0</v>
      </c>
      <c r="AV400" s="175">
        <f t="shared" si="53"/>
        <v>0</v>
      </c>
      <c r="AW400" s="204">
        <f>AP400*Key!$G$5</f>
        <v>0</v>
      </c>
      <c r="AX400" s="150"/>
      <c r="AY400" s="176">
        <f t="shared" si="54"/>
        <v>0</v>
      </c>
    </row>
    <row r="401" spans="1:51" ht="15.75" thickBot="1">
      <c r="A401" s="22">
        <v>377</v>
      </c>
      <c r="B401" s="84">
        <f t="shared" si="49"/>
        <v>0</v>
      </c>
      <c r="C401" s="213"/>
      <c r="D401" s="214"/>
      <c r="E401" s="214"/>
      <c r="F401" s="214"/>
      <c r="G401" s="215"/>
      <c r="H401" s="149"/>
      <c r="I401" s="142"/>
      <c r="J401" s="212" t="str">
        <f t="shared" si="55"/>
        <v xml:space="preserve"> </v>
      </c>
      <c r="K401" s="212"/>
      <c r="L401" s="149"/>
      <c r="M401" s="149"/>
      <c r="N401" s="150"/>
      <c r="O401" s="150"/>
      <c r="P401" s="150"/>
      <c r="Q401" s="150"/>
      <c r="R401" s="156" t="str">
        <f t="shared" si="57"/>
        <v>//</v>
      </c>
      <c r="S401" s="27" t="e">
        <f>DATEDIF($R401,Key!$G$2,"Y")</f>
        <v>#VALUE!</v>
      </c>
      <c r="T401" s="156" t="e">
        <f>VLOOKUP($S401,Key!$C$2:$D$125,2,FALSE)</f>
        <v>#VALUE!</v>
      </c>
      <c r="U401" s="290" t="str">
        <f t="shared" si="56"/>
        <v/>
      </c>
      <c r="V401" s="151" t="str">
        <f>IF(ISERROR($N401&amp;$T401)," ",$N401&amp;$T401)</f>
        <v xml:space="preserve"> </v>
      </c>
      <c r="W401" s="194" t="e">
        <f>IF(#REF!="Y",1,0)</f>
        <v>#REF!</v>
      </c>
      <c r="X401" s="147"/>
      <c r="Y401" s="147"/>
      <c r="Z401" s="147"/>
      <c r="AA401" s="147"/>
      <c r="AB401" s="147"/>
      <c r="AC401" s="147"/>
      <c r="AD401" s="148"/>
      <c r="AE401" s="148"/>
      <c r="AF401" s="148"/>
      <c r="AG401" s="147"/>
      <c r="AH401" s="147"/>
      <c r="AI401" s="147"/>
      <c r="AJ401" s="147"/>
      <c r="AK401" s="147"/>
      <c r="AL401" s="147"/>
      <c r="AM401" s="147"/>
      <c r="AN401" s="196">
        <f t="shared" si="50"/>
        <v>0</v>
      </c>
      <c r="AO401" s="196">
        <f t="shared" si="51"/>
        <v>0</v>
      </c>
      <c r="AP401" s="205"/>
      <c r="AQ401" s="115">
        <f>IF(AND($H401="",$I401="",$L401=""),Key!$G$9,Key!$G$8)</f>
        <v>0</v>
      </c>
      <c r="AR401" s="111">
        <f>$AN401*Key!$G$12</f>
        <v>0</v>
      </c>
      <c r="AS401" s="190"/>
      <c r="AT401" s="190"/>
      <c r="AU401" s="192">
        <f t="shared" si="52"/>
        <v>0</v>
      </c>
      <c r="AV401" s="175">
        <f t="shared" si="53"/>
        <v>0</v>
      </c>
      <c r="AW401" s="204">
        <f>AP401*Key!$G$5</f>
        <v>0</v>
      </c>
      <c r="AX401" s="150"/>
      <c r="AY401" s="176">
        <f t="shared" si="54"/>
        <v>0</v>
      </c>
    </row>
    <row r="402" spans="1:51" ht="15.75" thickBot="1">
      <c r="A402" s="22">
        <v>378</v>
      </c>
      <c r="B402" s="84">
        <f t="shared" si="49"/>
        <v>0</v>
      </c>
      <c r="C402" s="213"/>
      <c r="D402" s="214"/>
      <c r="E402" s="214"/>
      <c r="F402" s="214"/>
      <c r="G402" s="215"/>
      <c r="H402" s="149"/>
      <c r="I402" s="142"/>
      <c r="J402" s="212" t="str">
        <f t="shared" si="55"/>
        <v xml:space="preserve"> </v>
      </c>
      <c r="K402" s="212"/>
      <c r="L402" s="149"/>
      <c r="M402" s="149"/>
      <c r="N402" s="150"/>
      <c r="O402" s="150"/>
      <c r="P402" s="150"/>
      <c r="Q402" s="150"/>
      <c r="R402" s="156" t="str">
        <f t="shared" si="57"/>
        <v>//</v>
      </c>
      <c r="S402" s="27" t="e">
        <f>DATEDIF($R402,Key!$G$2,"Y")</f>
        <v>#VALUE!</v>
      </c>
      <c r="T402" s="156" t="e">
        <f>VLOOKUP($S402,Key!$C$2:$D$125,2,FALSE)</f>
        <v>#VALUE!</v>
      </c>
      <c r="U402" s="290" t="str">
        <f t="shared" si="56"/>
        <v/>
      </c>
      <c r="V402" s="151" t="str">
        <f>IF(ISERROR($N402&amp;$T402)," ",$N402&amp;$T402)</f>
        <v xml:space="preserve"> </v>
      </c>
      <c r="W402" s="194" t="e">
        <f>IF(#REF!="Y",1,0)</f>
        <v>#REF!</v>
      </c>
      <c r="X402" s="147"/>
      <c r="Y402" s="147"/>
      <c r="Z402" s="147"/>
      <c r="AA402" s="147"/>
      <c r="AB402" s="147"/>
      <c r="AC402" s="147"/>
      <c r="AD402" s="148"/>
      <c r="AE402" s="148"/>
      <c r="AF402" s="148"/>
      <c r="AG402" s="147"/>
      <c r="AH402" s="147"/>
      <c r="AI402" s="147"/>
      <c r="AJ402" s="147"/>
      <c r="AK402" s="147"/>
      <c r="AL402" s="147"/>
      <c r="AM402" s="147"/>
      <c r="AN402" s="196">
        <f t="shared" si="50"/>
        <v>0</v>
      </c>
      <c r="AO402" s="196">
        <f t="shared" si="51"/>
        <v>0</v>
      </c>
      <c r="AP402" s="205"/>
      <c r="AQ402" s="115">
        <f>IF(AND($H402="",$I402="",$L402=""),Key!$G$9,Key!$G$8)</f>
        <v>0</v>
      </c>
      <c r="AR402" s="111">
        <f>$AN402*Key!$G$12</f>
        <v>0</v>
      </c>
      <c r="AS402" s="190"/>
      <c r="AT402" s="190"/>
      <c r="AU402" s="192">
        <f t="shared" si="52"/>
        <v>0</v>
      </c>
      <c r="AV402" s="175">
        <f t="shared" si="53"/>
        <v>0</v>
      </c>
      <c r="AW402" s="204">
        <f>AP402*Key!$G$5</f>
        <v>0</v>
      </c>
      <c r="AX402" s="150"/>
      <c r="AY402" s="176">
        <f t="shared" si="54"/>
        <v>0</v>
      </c>
    </row>
    <row r="403" spans="1:51" ht="15.75" thickBot="1">
      <c r="A403" s="22">
        <v>379</v>
      </c>
      <c r="B403" s="84">
        <f t="shared" si="49"/>
        <v>0</v>
      </c>
      <c r="C403" s="213"/>
      <c r="D403" s="214"/>
      <c r="E403" s="214"/>
      <c r="F403" s="214"/>
      <c r="G403" s="215"/>
      <c r="H403" s="149"/>
      <c r="I403" s="142"/>
      <c r="J403" s="212" t="str">
        <f t="shared" si="55"/>
        <v xml:space="preserve"> </v>
      </c>
      <c r="K403" s="212"/>
      <c r="L403" s="149"/>
      <c r="M403" s="149"/>
      <c r="N403" s="150"/>
      <c r="O403" s="150"/>
      <c r="P403" s="150"/>
      <c r="Q403" s="150"/>
      <c r="R403" s="156" t="str">
        <f t="shared" si="57"/>
        <v>//</v>
      </c>
      <c r="S403" s="27" t="e">
        <f>DATEDIF($R403,Key!$G$2,"Y")</f>
        <v>#VALUE!</v>
      </c>
      <c r="T403" s="156" t="e">
        <f>VLOOKUP($S403,Key!$C$2:$D$125,2,FALSE)</f>
        <v>#VALUE!</v>
      </c>
      <c r="U403" s="290" t="str">
        <f t="shared" si="56"/>
        <v/>
      </c>
      <c r="V403" s="151" t="str">
        <f>IF(ISERROR($N403&amp;$T403)," ",$N403&amp;$T403)</f>
        <v xml:space="preserve"> </v>
      </c>
      <c r="W403" s="194" t="e">
        <f>IF(#REF!="Y",1,0)</f>
        <v>#REF!</v>
      </c>
      <c r="X403" s="147"/>
      <c r="Y403" s="147"/>
      <c r="Z403" s="147"/>
      <c r="AA403" s="147"/>
      <c r="AB403" s="147"/>
      <c r="AC403" s="147"/>
      <c r="AD403" s="148"/>
      <c r="AE403" s="148"/>
      <c r="AF403" s="148"/>
      <c r="AG403" s="147"/>
      <c r="AH403" s="147"/>
      <c r="AI403" s="147"/>
      <c r="AJ403" s="147"/>
      <c r="AK403" s="147"/>
      <c r="AL403" s="147"/>
      <c r="AM403" s="147"/>
      <c r="AN403" s="196">
        <f t="shared" si="50"/>
        <v>0</v>
      </c>
      <c r="AO403" s="196">
        <f t="shared" si="51"/>
        <v>0</v>
      </c>
      <c r="AP403" s="205"/>
      <c r="AQ403" s="115">
        <f>IF(AND($H403="",$I403="",$L403=""),Key!$G$9,Key!$G$8)</f>
        <v>0</v>
      </c>
      <c r="AR403" s="111">
        <f>$AN403*Key!$G$12</f>
        <v>0</v>
      </c>
      <c r="AS403" s="190"/>
      <c r="AT403" s="190"/>
      <c r="AU403" s="192">
        <f t="shared" si="52"/>
        <v>0</v>
      </c>
      <c r="AV403" s="175">
        <f t="shared" si="53"/>
        <v>0</v>
      </c>
      <c r="AW403" s="204">
        <f>AP403*Key!$G$5</f>
        <v>0</v>
      </c>
      <c r="AX403" s="150"/>
      <c r="AY403" s="176">
        <f t="shared" si="54"/>
        <v>0</v>
      </c>
    </row>
    <row r="404" spans="1:51" ht="15.75" thickBot="1">
      <c r="A404" s="22">
        <v>380</v>
      </c>
      <c r="B404" s="84">
        <f t="shared" si="49"/>
        <v>0</v>
      </c>
      <c r="C404" s="213"/>
      <c r="D404" s="214"/>
      <c r="E404" s="214"/>
      <c r="F404" s="214"/>
      <c r="G404" s="215"/>
      <c r="H404" s="149"/>
      <c r="I404" s="142"/>
      <c r="J404" s="212" t="str">
        <f t="shared" si="55"/>
        <v xml:space="preserve"> </v>
      </c>
      <c r="K404" s="212"/>
      <c r="L404" s="149"/>
      <c r="M404" s="149"/>
      <c r="N404" s="150"/>
      <c r="O404" s="150"/>
      <c r="P404" s="150"/>
      <c r="Q404" s="150"/>
      <c r="R404" s="156" t="str">
        <f t="shared" si="57"/>
        <v>//</v>
      </c>
      <c r="S404" s="27" t="e">
        <f>DATEDIF($R404,Key!$G$2,"Y")</f>
        <v>#VALUE!</v>
      </c>
      <c r="T404" s="156" t="e">
        <f>VLOOKUP($S404,Key!$C$2:$D$125,2,FALSE)</f>
        <v>#VALUE!</v>
      </c>
      <c r="U404" s="290" t="str">
        <f t="shared" si="56"/>
        <v/>
      </c>
      <c r="V404" s="151" t="str">
        <f>IF(ISERROR($N404&amp;$T404)," ",$N404&amp;$T404)</f>
        <v xml:space="preserve"> </v>
      </c>
      <c r="W404" s="194" t="e">
        <f>IF(#REF!="Y",1,0)</f>
        <v>#REF!</v>
      </c>
      <c r="X404" s="147"/>
      <c r="Y404" s="147"/>
      <c r="Z404" s="147"/>
      <c r="AA404" s="147"/>
      <c r="AB404" s="147"/>
      <c r="AC404" s="147"/>
      <c r="AD404" s="148"/>
      <c r="AE404" s="148"/>
      <c r="AF404" s="148"/>
      <c r="AG404" s="147"/>
      <c r="AH404" s="147"/>
      <c r="AI404" s="147"/>
      <c r="AJ404" s="147"/>
      <c r="AK404" s="147"/>
      <c r="AL404" s="147"/>
      <c r="AM404" s="147"/>
      <c r="AN404" s="196">
        <f t="shared" si="50"/>
        <v>0</v>
      </c>
      <c r="AO404" s="196">
        <f t="shared" si="51"/>
        <v>0</v>
      </c>
      <c r="AP404" s="205"/>
      <c r="AQ404" s="115">
        <f>IF(AND($H404="",$I404="",$L404=""),Key!$G$9,Key!$G$8)</f>
        <v>0</v>
      </c>
      <c r="AR404" s="111">
        <f>$AN404*Key!$G$12</f>
        <v>0</v>
      </c>
      <c r="AS404" s="190"/>
      <c r="AT404" s="190"/>
      <c r="AU404" s="192">
        <f t="shared" si="52"/>
        <v>0</v>
      </c>
      <c r="AV404" s="175">
        <f t="shared" si="53"/>
        <v>0</v>
      </c>
      <c r="AW404" s="204">
        <f>AP404*Key!$G$5</f>
        <v>0</v>
      </c>
      <c r="AX404" s="150"/>
      <c r="AY404" s="176">
        <f t="shared" si="54"/>
        <v>0</v>
      </c>
    </row>
    <row r="405" spans="1:51" ht="15.75" thickBot="1">
      <c r="A405" s="22">
        <v>381</v>
      </c>
      <c r="B405" s="84">
        <f t="shared" si="49"/>
        <v>0</v>
      </c>
      <c r="C405" s="213"/>
      <c r="D405" s="214"/>
      <c r="E405" s="214"/>
      <c r="F405" s="214"/>
      <c r="G405" s="215"/>
      <c r="H405" s="149"/>
      <c r="I405" s="142"/>
      <c r="J405" s="212" t="str">
        <f t="shared" si="55"/>
        <v xml:space="preserve"> </v>
      </c>
      <c r="K405" s="212"/>
      <c r="L405" s="149"/>
      <c r="M405" s="149"/>
      <c r="N405" s="150"/>
      <c r="O405" s="150"/>
      <c r="P405" s="150"/>
      <c r="Q405" s="150"/>
      <c r="R405" s="156" t="str">
        <f t="shared" si="57"/>
        <v>//</v>
      </c>
      <c r="S405" s="27" t="e">
        <f>DATEDIF($R405,Key!$G$2,"Y")</f>
        <v>#VALUE!</v>
      </c>
      <c r="T405" s="156" t="e">
        <f>VLOOKUP($S405,Key!$C$2:$D$125,2,FALSE)</f>
        <v>#VALUE!</v>
      </c>
      <c r="U405" s="290" t="str">
        <f t="shared" si="56"/>
        <v/>
      </c>
      <c r="V405" s="151" t="str">
        <f>IF(ISERROR($N405&amp;$T405)," ",$N405&amp;$T405)</f>
        <v xml:space="preserve"> </v>
      </c>
      <c r="W405" s="194" t="e">
        <f>IF(#REF!="Y",1,0)</f>
        <v>#REF!</v>
      </c>
      <c r="X405" s="147"/>
      <c r="Y405" s="147"/>
      <c r="Z405" s="147"/>
      <c r="AA405" s="147"/>
      <c r="AB405" s="147"/>
      <c r="AC405" s="147"/>
      <c r="AD405" s="148"/>
      <c r="AE405" s="148"/>
      <c r="AF405" s="148"/>
      <c r="AG405" s="147"/>
      <c r="AH405" s="147"/>
      <c r="AI405" s="147"/>
      <c r="AJ405" s="147"/>
      <c r="AK405" s="147"/>
      <c r="AL405" s="147"/>
      <c r="AM405" s="147"/>
      <c r="AN405" s="196">
        <f t="shared" si="50"/>
        <v>0</v>
      </c>
      <c r="AO405" s="196">
        <f t="shared" si="51"/>
        <v>0</v>
      </c>
      <c r="AP405" s="205"/>
      <c r="AQ405" s="115">
        <f>IF(AND($H405="",$I405="",$L405=""),Key!$G$9,Key!$G$8)</f>
        <v>0</v>
      </c>
      <c r="AR405" s="111">
        <f>$AN405*Key!$G$12</f>
        <v>0</v>
      </c>
      <c r="AS405" s="190"/>
      <c r="AT405" s="190"/>
      <c r="AU405" s="192">
        <f t="shared" si="52"/>
        <v>0</v>
      </c>
      <c r="AV405" s="175">
        <f t="shared" si="53"/>
        <v>0</v>
      </c>
      <c r="AW405" s="204">
        <f>AP405*Key!$G$5</f>
        <v>0</v>
      </c>
      <c r="AX405" s="150"/>
      <c r="AY405" s="176">
        <f t="shared" si="54"/>
        <v>0</v>
      </c>
    </row>
    <row r="406" spans="1:51" ht="15.75" thickBot="1">
      <c r="A406" s="22">
        <v>382</v>
      </c>
      <c r="B406" s="84">
        <f t="shared" si="49"/>
        <v>0</v>
      </c>
      <c r="C406" s="213"/>
      <c r="D406" s="214"/>
      <c r="E406" s="214"/>
      <c r="F406" s="214"/>
      <c r="G406" s="215"/>
      <c r="H406" s="149"/>
      <c r="I406" s="142"/>
      <c r="J406" s="212" t="str">
        <f t="shared" si="55"/>
        <v xml:space="preserve"> </v>
      </c>
      <c r="K406" s="212"/>
      <c r="L406" s="149"/>
      <c r="M406" s="149"/>
      <c r="N406" s="150"/>
      <c r="O406" s="150"/>
      <c r="P406" s="150"/>
      <c r="Q406" s="150"/>
      <c r="R406" s="156" t="str">
        <f t="shared" si="57"/>
        <v>//</v>
      </c>
      <c r="S406" s="27" t="e">
        <f>DATEDIF($R406,Key!$G$2,"Y")</f>
        <v>#VALUE!</v>
      </c>
      <c r="T406" s="156" t="e">
        <f>VLOOKUP($S406,Key!$C$2:$D$125,2,FALSE)</f>
        <v>#VALUE!</v>
      </c>
      <c r="U406" s="290" t="str">
        <f t="shared" si="56"/>
        <v/>
      </c>
      <c r="V406" s="151" t="str">
        <f>IF(ISERROR($N406&amp;$T406)," ",$N406&amp;$T406)</f>
        <v xml:space="preserve"> </v>
      </c>
      <c r="W406" s="194" t="e">
        <f>IF(#REF!="Y",1,0)</f>
        <v>#REF!</v>
      </c>
      <c r="X406" s="147"/>
      <c r="Y406" s="147"/>
      <c r="Z406" s="147"/>
      <c r="AA406" s="147"/>
      <c r="AB406" s="147"/>
      <c r="AC406" s="147"/>
      <c r="AD406" s="148"/>
      <c r="AE406" s="148"/>
      <c r="AF406" s="148"/>
      <c r="AG406" s="147"/>
      <c r="AH406" s="147"/>
      <c r="AI406" s="147"/>
      <c r="AJ406" s="147"/>
      <c r="AK406" s="147"/>
      <c r="AL406" s="147"/>
      <c r="AM406" s="147"/>
      <c r="AN406" s="196">
        <f t="shared" si="50"/>
        <v>0</v>
      </c>
      <c r="AO406" s="196">
        <f t="shared" si="51"/>
        <v>0</v>
      </c>
      <c r="AP406" s="205"/>
      <c r="AQ406" s="115">
        <f>IF(AND($H406="",$I406="",$L406=""),Key!$G$9,Key!$G$8)</f>
        <v>0</v>
      </c>
      <c r="AR406" s="111">
        <f>$AN406*Key!$G$12</f>
        <v>0</v>
      </c>
      <c r="AS406" s="190"/>
      <c r="AT406" s="190"/>
      <c r="AU406" s="192">
        <f t="shared" si="52"/>
        <v>0</v>
      </c>
      <c r="AV406" s="175">
        <f t="shared" si="53"/>
        <v>0</v>
      </c>
      <c r="AW406" s="204">
        <f>AP406*Key!$G$5</f>
        <v>0</v>
      </c>
      <c r="AX406" s="150"/>
      <c r="AY406" s="176">
        <f t="shared" si="54"/>
        <v>0</v>
      </c>
    </row>
    <row r="407" spans="1:51" ht="15.75" thickBot="1">
      <c r="A407" s="22">
        <v>383</v>
      </c>
      <c r="B407" s="84">
        <f t="shared" si="49"/>
        <v>0</v>
      </c>
      <c r="C407" s="213"/>
      <c r="D407" s="214"/>
      <c r="E407" s="214"/>
      <c r="F407" s="214"/>
      <c r="G407" s="215"/>
      <c r="H407" s="149"/>
      <c r="I407" s="142"/>
      <c r="J407" s="212" t="str">
        <f t="shared" si="55"/>
        <v xml:space="preserve"> </v>
      </c>
      <c r="K407" s="212"/>
      <c r="L407" s="149"/>
      <c r="M407" s="149"/>
      <c r="N407" s="150"/>
      <c r="O407" s="150"/>
      <c r="P407" s="150"/>
      <c r="Q407" s="150"/>
      <c r="R407" s="156" t="str">
        <f t="shared" si="57"/>
        <v>//</v>
      </c>
      <c r="S407" s="27" t="e">
        <f>DATEDIF($R407,Key!$G$2,"Y")</f>
        <v>#VALUE!</v>
      </c>
      <c r="T407" s="156" t="e">
        <f>VLOOKUP($S407,Key!$C$2:$D$125,2,FALSE)</f>
        <v>#VALUE!</v>
      </c>
      <c r="U407" s="290" t="str">
        <f t="shared" si="56"/>
        <v/>
      </c>
      <c r="V407" s="151" t="str">
        <f>IF(ISERROR($N407&amp;$T407)," ",$N407&amp;$T407)</f>
        <v xml:space="preserve"> </v>
      </c>
      <c r="W407" s="194" t="e">
        <f>IF(#REF!="Y",1,0)</f>
        <v>#REF!</v>
      </c>
      <c r="X407" s="147"/>
      <c r="Y407" s="147"/>
      <c r="Z407" s="147"/>
      <c r="AA407" s="147"/>
      <c r="AB407" s="147"/>
      <c r="AC407" s="147"/>
      <c r="AD407" s="148"/>
      <c r="AE407" s="148"/>
      <c r="AF407" s="148"/>
      <c r="AG407" s="147"/>
      <c r="AH407" s="147"/>
      <c r="AI407" s="147"/>
      <c r="AJ407" s="147"/>
      <c r="AK407" s="147"/>
      <c r="AL407" s="147"/>
      <c r="AM407" s="147"/>
      <c r="AN407" s="196">
        <f t="shared" si="50"/>
        <v>0</v>
      </c>
      <c r="AO407" s="196">
        <f t="shared" si="51"/>
        <v>0</v>
      </c>
      <c r="AP407" s="205"/>
      <c r="AQ407" s="115">
        <f>IF(AND($H407="",$I407="",$L407=""),Key!$G$9,Key!$G$8)</f>
        <v>0</v>
      </c>
      <c r="AR407" s="111">
        <f>$AN407*Key!$G$12</f>
        <v>0</v>
      </c>
      <c r="AS407" s="190"/>
      <c r="AT407" s="190"/>
      <c r="AU407" s="192">
        <f t="shared" si="52"/>
        <v>0</v>
      </c>
      <c r="AV407" s="175">
        <f t="shared" si="53"/>
        <v>0</v>
      </c>
      <c r="AW407" s="204">
        <f>AP407*Key!$G$5</f>
        <v>0</v>
      </c>
      <c r="AX407" s="150"/>
      <c r="AY407" s="176">
        <f t="shared" si="54"/>
        <v>0</v>
      </c>
    </row>
    <row r="408" spans="1:51" ht="15.75" thickBot="1">
      <c r="A408" s="22">
        <v>384</v>
      </c>
      <c r="B408" s="84">
        <f t="shared" ref="B408:B424" si="58">IF($F$8="OTHER 其他",$F$10,$F$8)</f>
        <v>0</v>
      </c>
      <c r="C408" s="213"/>
      <c r="D408" s="214"/>
      <c r="E408" s="214"/>
      <c r="F408" s="214"/>
      <c r="G408" s="215"/>
      <c r="H408" s="149"/>
      <c r="I408" s="142"/>
      <c r="J408" s="212" t="str">
        <f t="shared" si="55"/>
        <v xml:space="preserve"> </v>
      </c>
      <c r="K408" s="212"/>
      <c r="L408" s="149"/>
      <c r="M408" s="149"/>
      <c r="N408" s="150"/>
      <c r="O408" s="150"/>
      <c r="P408" s="150"/>
      <c r="Q408" s="150"/>
      <c r="R408" s="156" t="str">
        <f t="shared" si="57"/>
        <v>//</v>
      </c>
      <c r="S408" s="27" t="e">
        <f>DATEDIF($R408,Key!$G$2,"Y")</f>
        <v>#VALUE!</v>
      </c>
      <c r="T408" s="156" t="e">
        <f>VLOOKUP($S408,Key!$C$2:$D$125,2,FALSE)</f>
        <v>#VALUE!</v>
      </c>
      <c r="U408" s="290" t="str">
        <f t="shared" si="56"/>
        <v/>
      </c>
      <c r="V408" s="151" t="str">
        <f>IF(ISERROR($N408&amp;$T408)," ",$N408&amp;$T408)</f>
        <v xml:space="preserve"> </v>
      </c>
      <c r="W408" s="194" t="e">
        <f>IF(#REF!="Y",1,0)</f>
        <v>#REF!</v>
      </c>
      <c r="X408" s="147"/>
      <c r="Y408" s="147"/>
      <c r="Z408" s="147"/>
      <c r="AA408" s="147"/>
      <c r="AB408" s="147"/>
      <c r="AC408" s="147"/>
      <c r="AD408" s="148"/>
      <c r="AE408" s="148"/>
      <c r="AF408" s="148"/>
      <c r="AG408" s="147"/>
      <c r="AH408" s="147"/>
      <c r="AI408" s="147"/>
      <c r="AJ408" s="147"/>
      <c r="AK408" s="147"/>
      <c r="AL408" s="147"/>
      <c r="AM408" s="147"/>
      <c r="AN408" s="196">
        <f t="shared" ref="AN408:AN424" si="59">SUM($X408:$AK408)</f>
        <v>0</v>
      </c>
      <c r="AO408" s="196">
        <f t="shared" si="51"/>
        <v>0</v>
      </c>
      <c r="AP408" s="205"/>
      <c r="AQ408" s="115">
        <f>IF(AND($H408="",$I408="",$L408=""),Key!$G$9,Key!$G$8)</f>
        <v>0</v>
      </c>
      <c r="AR408" s="111">
        <f>$AN408*Key!$G$12</f>
        <v>0</v>
      </c>
      <c r="AS408" s="190"/>
      <c r="AT408" s="190"/>
      <c r="AU408" s="192">
        <f t="shared" si="52"/>
        <v>0</v>
      </c>
      <c r="AV408" s="175">
        <f t="shared" si="53"/>
        <v>0</v>
      </c>
      <c r="AW408" s="204">
        <f>AP408*Key!$G$5</f>
        <v>0</v>
      </c>
      <c r="AX408" s="150"/>
      <c r="AY408" s="176">
        <f t="shared" si="54"/>
        <v>0</v>
      </c>
    </row>
    <row r="409" spans="1:51" ht="15.75" thickBot="1">
      <c r="A409" s="22">
        <v>385</v>
      </c>
      <c r="B409" s="84">
        <f t="shared" si="58"/>
        <v>0</v>
      </c>
      <c r="C409" s="213"/>
      <c r="D409" s="214"/>
      <c r="E409" s="214"/>
      <c r="F409" s="214"/>
      <c r="G409" s="215"/>
      <c r="H409" s="149"/>
      <c r="I409" s="142"/>
      <c r="J409" s="212" t="str">
        <f t="shared" si="55"/>
        <v xml:space="preserve"> </v>
      </c>
      <c r="K409" s="212"/>
      <c r="L409" s="149"/>
      <c r="M409" s="149"/>
      <c r="N409" s="150"/>
      <c r="O409" s="150"/>
      <c r="P409" s="150"/>
      <c r="Q409" s="150"/>
      <c r="R409" s="156" t="str">
        <f t="shared" si="57"/>
        <v>//</v>
      </c>
      <c r="S409" s="27" t="e">
        <f>DATEDIF($R409,Key!$G$2,"Y")</f>
        <v>#VALUE!</v>
      </c>
      <c r="T409" s="156" t="e">
        <f>VLOOKUP($S409,Key!$C$2:$D$125,2,FALSE)</f>
        <v>#VALUE!</v>
      </c>
      <c r="U409" s="290" t="str">
        <f t="shared" si="56"/>
        <v/>
      </c>
      <c r="V409" s="151" t="str">
        <f>IF(ISERROR($N409&amp;$T409)," ",$N409&amp;$T409)</f>
        <v xml:space="preserve"> </v>
      </c>
      <c r="W409" s="194" t="e">
        <f>IF(#REF!="Y",1,0)</f>
        <v>#REF!</v>
      </c>
      <c r="X409" s="147"/>
      <c r="Y409" s="147"/>
      <c r="Z409" s="147"/>
      <c r="AA409" s="147"/>
      <c r="AB409" s="147"/>
      <c r="AC409" s="147"/>
      <c r="AD409" s="148"/>
      <c r="AE409" s="148"/>
      <c r="AF409" s="148"/>
      <c r="AG409" s="147"/>
      <c r="AH409" s="147"/>
      <c r="AI409" s="147"/>
      <c r="AJ409" s="147"/>
      <c r="AK409" s="147"/>
      <c r="AL409" s="147"/>
      <c r="AM409" s="147"/>
      <c r="AN409" s="196">
        <f t="shared" si="59"/>
        <v>0</v>
      </c>
      <c r="AO409" s="196">
        <f t="shared" ref="AO409:AO424" si="60">$AN409*80</f>
        <v>0</v>
      </c>
      <c r="AP409" s="205"/>
      <c r="AQ409" s="115">
        <f>IF(AND($H409="",$I409="",$L409=""),Key!$G$9,Key!$G$8)</f>
        <v>0</v>
      </c>
      <c r="AR409" s="111">
        <f>$AN409*Key!$G$12</f>
        <v>0</v>
      </c>
      <c r="AS409" s="190"/>
      <c r="AT409" s="190"/>
      <c r="AU409" s="192">
        <f t="shared" ref="AU409:AU424" si="61">$AS409+$AT409</f>
        <v>0</v>
      </c>
      <c r="AV409" s="175">
        <f t="shared" ref="AV409:AV424" si="62">$AU409*25</f>
        <v>0</v>
      </c>
      <c r="AW409" s="204">
        <f>AP409*Key!$G$5</f>
        <v>0</v>
      </c>
      <c r="AX409" s="150"/>
      <c r="AY409" s="176">
        <f t="shared" ref="AY409:AY424" si="63">SUM($AQ409:$AR409,$AV409,AW409)</f>
        <v>0</v>
      </c>
    </row>
    <row r="410" spans="1:51" ht="15.75" thickBot="1">
      <c r="A410" s="22">
        <v>386</v>
      </c>
      <c r="B410" s="84">
        <f t="shared" si="58"/>
        <v>0</v>
      </c>
      <c r="C410" s="213"/>
      <c r="D410" s="214"/>
      <c r="E410" s="214"/>
      <c r="F410" s="214"/>
      <c r="G410" s="215"/>
      <c r="H410" s="149"/>
      <c r="I410" s="142"/>
      <c r="J410" s="212" t="str">
        <f t="shared" ref="J410:J424" si="64">CONCATENATE(H410," ",I410)</f>
        <v xml:space="preserve"> </v>
      </c>
      <c r="K410" s="212"/>
      <c r="L410" s="149"/>
      <c r="M410" s="149"/>
      <c r="N410" s="150"/>
      <c r="O410" s="150"/>
      <c r="P410" s="150"/>
      <c r="Q410" s="150"/>
      <c r="R410" s="156" t="str">
        <f t="shared" si="57"/>
        <v>//</v>
      </c>
      <c r="S410" s="27" t="e">
        <f>DATEDIF($R410,Key!$G$2,"Y")</f>
        <v>#VALUE!</v>
      </c>
      <c r="T410" s="156" t="e">
        <f>VLOOKUP($S410,Key!$C$2:$D$125,2,FALSE)</f>
        <v>#VALUE!</v>
      </c>
      <c r="U410" s="290" t="str">
        <f t="shared" ref="U410:U424" si="65">IF(OR(N410="",Q410="",O410="",P410="" ),"",CONCATENATE(N410,T410))</f>
        <v/>
      </c>
      <c r="V410" s="151" t="str">
        <f>IF(ISERROR($N410&amp;$T410)," ",$N410&amp;$T410)</f>
        <v xml:space="preserve"> </v>
      </c>
      <c r="W410" s="194" t="e">
        <f>IF(#REF!="Y",1,0)</f>
        <v>#REF!</v>
      </c>
      <c r="X410" s="147"/>
      <c r="Y410" s="147"/>
      <c r="Z410" s="147"/>
      <c r="AA410" s="147"/>
      <c r="AB410" s="147"/>
      <c r="AC410" s="147"/>
      <c r="AD410" s="148"/>
      <c r="AE410" s="148"/>
      <c r="AF410" s="148"/>
      <c r="AG410" s="147"/>
      <c r="AH410" s="147"/>
      <c r="AI410" s="147"/>
      <c r="AJ410" s="147"/>
      <c r="AK410" s="147"/>
      <c r="AL410" s="147"/>
      <c r="AM410" s="147"/>
      <c r="AN410" s="196">
        <f t="shared" si="59"/>
        <v>0</v>
      </c>
      <c r="AO410" s="196">
        <f t="shared" si="60"/>
        <v>0</v>
      </c>
      <c r="AP410" s="205"/>
      <c r="AQ410" s="115">
        <f>IF(AND($H410="",$I410="",$L410=""),Key!$G$9,Key!$G$8)</f>
        <v>0</v>
      </c>
      <c r="AR410" s="111">
        <f>$AN410*Key!$G$12</f>
        <v>0</v>
      </c>
      <c r="AS410" s="190"/>
      <c r="AT410" s="190"/>
      <c r="AU410" s="192">
        <f t="shared" si="61"/>
        <v>0</v>
      </c>
      <c r="AV410" s="175">
        <f t="shared" si="62"/>
        <v>0</v>
      </c>
      <c r="AW410" s="204">
        <f>AP410*Key!$G$5</f>
        <v>0</v>
      </c>
      <c r="AX410" s="150"/>
      <c r="AY410" s="176">
        <f t="shared" si="63"/>
        <v>0</v>
      </c>
    </row>
    <row r="411" spans="1:51" ht="15.75" thickBot="1">
      <c r="A411" s="22">
        <v>387</v>
      </c>
      <c r="B411" s="84">
        <f t="shared" si="58"/>
        <v>0</v>
      </c>
      <c r="C411" s="213"/>
      <c r="D411" s="214"/>
      <c r="E411" s="214"/>
      <c r="F411" s="214"/>
      <c r="G411" s="215"/>
      <c r="H411" s="149"/>
      <c r="I411" s="142"/>
      <c r="J411" s="212" t="str">
        <f t="shared" si="64"/>
        <v xml:space="preserve"> </v>
      </c>
      <c r="K411" s="212"/>
      <c r="L411" s="149"/>
      <c r="M411" s="149"/>
      <c r="N411" s="150"/>
      <c r="O411" s="150"/>
      <c r="P411" s="150"/>
      <c r="Q411" s="150"/>
      <c r="R411" s="156" t="str">
        <f t="shared" si="57"/>
        <v>//</v>
      </c>
      <c r="S411" s="27" t="e">
        <f>DATEDIF($R411,Key!$G$2,"Y")</f>
        <v>#VALUE!</v>
      </c>
      <c r="T411" s="156" t="e">
        <f>VLOOKUP($S411,Key!$C$2:$D$125,2,FALSE)</f>
        <v>#VALUE!</v>
      </c>
      <c r="U411" s="290" t="str">
        <f t="shared" si="65"/>
        <v/>
      </c>
      <c r="V411" s="151" t="str">
        <f>IF(ISERROR($N411&amp;$T411)," ",$N411&amp;$T411)</f>
        <v xml:space="preserve"> </v>
      </c>
      <c r="W411" s="194" t="e">
        <f>IF(#REF!="Y",1,0)</f>
        <v>#REF!</v>
      </c>
      <c r="X411" s="147"/>
      <c r="Y411" s="147"/>
      <c r="Z411" s="147"/>
      <c r="AA411" s="147"/>
      <c r="AB411" s="147"/>
      <c r="AC411" s="147"/>
      <c r="AD411" s="148"/>
      <c r="AE411" s="148"/>
      <c r="AF411" s="148"/>
      <c r="AG411" s="147"/>
      <c r="AH411" s="147"/>
      <c r="AI411" s="147"/>
      <c r="AJ411" s="147"/>
      <c r="AK411" s="147"/>
      <c r="AL411" s="147"/>
      <c r="AM411" s="147"/>
      <c r="AN411" s="196">
        <f t="shared" si="59"/>
        <v>0</v>
      </c>
      <c r="AO411" s="196">
        <f t="shared" si="60"/>
        <v>0</v>
      </c>
      <c r="AP411" s="205"/>
      <c r="AQ411" s="115">
        <f>IF(AND($H411="",$I411="",$L411=""),Key!$G$9,Key!$G$8)</f>
        <v>0</v>
      </c>
      <c r="AR411" s="111">
        <f>$AN411*Key!$G$12</f>
        <v>0</v>
      </c>
      <c r="AS411" s="190"/>
      <c r="AT411" s="190"/>
      <c r="AU411" s="192">
        <f t="shared" si="61"/>
        <v>0</v>
      </c>
      <c r="AV411" s="175">
        <f t="shared" si="62"/>
        <v>0</v>
      </c>
      <c r="AW411" s="204">
        <f>AP411*Key!$G$5</f>
        <v>0</v>
      </c>
      <c r="AX411" s="150"/>
      <c r="AY411" s="176">
        <f t="shared" si="63"/>
        <v>0</v>
      </c>
    </row>
    <row r="412" spans="1:51" ht="15.75" thickBot="1">
      <c r="A412" s="22">
        <v>388</v>
      </c>
      <c r="B412" s="84">
        <f t="shared" si="58"/>
        <v>0</v>
      </c>
      <c r="C412" s="213"/>
      <c r="D412" s="214"/>
      <c r="E412" s="214"/>
      <c r="F412" s="214"/>
      <c r="G412" s="215"/>
      <c r="H412" s="149"/>
      <c r="I412" s="142"/>
      <c r="J412" s="212" t="str">
        <f t="shared" si="64"/>
        <v xml:space="preserve"> </v>
      </c>
      <c r="K412" s="212"/>
      <c r="L412" s="149"/>
      <c r="M412" s="149"/>
      <c r="N412" s="150"/>
      <c r="O412" s="150"/>
      <c r="P412" s="150"/>
      <c r="Q412" s="150"/>
      <c r="R412" s="156" t="str">
        <f t="shared" ref="R412:R424" si="66">$O412&amp;"/"&amp;$P412&amp;"/"&amp;$Q412</f>
        <v>//</v>
      </c>
      <c r="S412" s="27" t="e">
        <f>DATEDIF($R412,Key!$G$2,"Y")</f>
        <v>#VALUE!</v>
      </c>
      <c r="T412" s="156" t="e">
        <f>VLOOKUP($S412,Key!$C$2:$D$125,2,FALSE)</f>
        <v>#VALUE!</v>
      </c>
      <c r="U412" s="290" t="str">
        <f t="shared" si="65"/>
        <v/>
      </c>
      <c r="V412" s="151" t="str">
        <f>IF(ISERROR($N412&amp;$T412)," ",$N412&amp;$T412)</f>
        <v xml:space="preserve"> </v>
      </c>
      <c r="W412" s="194" t="e">
        <f>IF(#REF!="Y",1,0)</f>
        <v>#REF!</v>
      </c>
      <c r="X412" s="147"/>
      <c r="Y412" s="147"/>
      <c r="Z412" s="147"/>
      <c r="AA412" s="147"/>
      <c r="AB412" s="147"/>
      <c r="AC412" s="147"/>
      <c r="AD412" s="148"/>
      <c r="AE412" s="148"/>
      <c r="AF412" s="148"/>
      <c r="AG412" s="147"/>
      <c r="AH412" s="147"/>
      <c r="AI412" s="147"/>
      <c r="AJ412" s="147"/>
      <c r="AK412" s="147"/>
      <c r="AL412" s="147"/>
      <c r="AM412" s="147"/>
      <c r="AN412" s="196">
        <f t="shared" si="59"/>
        <v>0</v>
      </c>
      <c r="AO412" s="196">
        <f t="shared" si="60"/>
        <v>0</v>
      </c>
      <c r="AP412" s="205"/>
      <c r="AQ412" s="115">
        <f>IF(AND($H412="",$I412="",$L412=""),Key!$G$9,Key!$G$8)</f>
        <v>0</v>
      </c>
      <c r="AR412" s="111">
        <f>$AN412*Key!$G$12</f>
        <v>0</v>
      </c>
      <c r="AS412" s="190"/>
      <c r="AT412" s="190"/>
      <c r="AU412" s="192">
        <f t="shared" si="61"/>
        <v>0</v>
      </c>
      <c r="AV412" s="175">
        <f t="shared" si="62"/>
        <v>0</v>
      </c>
      <c r="AW412" s="204">
        <f>AP412*Key!$G$5</f>
        <v>0</v>
      </c>
      <c r="AX412" s="150"/>
      <c r="AY412" s="176">
        <f t="shared" si="63"/>
        <v>0</v>
      </c>
    </row>
    <row r="413" spans="1:51" ht="15.75" thickBot="1">
      <c r="A413" s="22">
        <v>389</v>
      </c>
      <c r="B413" s="84">
        <f t="shared" si="58"/>
        <v>0</v>
      </c>
      <c r="C413" s="213"/>
      <c r="D413" s="214"/>
      <c r="E413" s="214"/>
      <c r="F413" s="214"/>
      <c r="G413" s="215"/>
      <c r="H413" s="149"/>
      <c r="I413" s="142"/>
      <c r="J413" s="212" t="str">
        <f t="shared" si="64"/>
        <v xml:space="preserve"> </v>
      </c>
      <c r="K413" s="212"/>
      <c r="L413" s="149"/>
      <c r="M413" s="149"/>
      <c r="N413" s="150"/>
      <c r="O413" s="150"/>
      <c r="P413" s="150"/>
      <c r="Q413" s="150"/>
      <c r="R413" s="156" t="str">
        <f t="shared" si="66"/>
        <v>//</v>
      </c>
      <c r="S413" s="27" t="e">
        <f>DATEDIF($R413,Key!$G$2,"Y")</f>
        <v>#VALUE!</v>
      </c>
      <c r="T413" s="156" t="e">
        <f>VLOOKUP($S413,Key!$C$2:$D$125,2,FALSE)</f>
        <v>#VALUE!</v>
      </c>
      <c r="U413" s="290" t="str">
        <f t="shared" si="65"/>
        <v/>
      </c>
      <c r="V413" s="151" t="str">
        <f>IF(ISERROR($N413&amp;$T413)," ",$N413&amp;$T413)</f>
        <v xml:space="preserve"> </v>
      </c>
      <c r="W413" s="194" t="e">
        <f>IF(#REF!="Y",1,0)</f>
        <v>#REF!</v>
      </c>
      <c r="X413" s="147"/>
      <c r="Y413" s="147"/>
      <c r="Z413" s="147"/>
      <c r="AA413" s="147"/>
      <c r="AB413" s="147"/>
      <c r="AC413" s="147"/>
      <c r="AD413" s="148"/>
      <c r="AE413" s="148"/>
      <c r="AF413" s="148"/>
      <c r="AG413" s="147"/>
      <c r="AH413" s="147"/>
      <c r="AI413" s="147"/>
      <c r="AJ413" s="147"/>
      <c r="AK413" s="147"/>
      <c r="AL413" s="147"/>
      <c r="AM413" s="147"/>
      <c r="AN413" s="196">
        <f t="shared" si="59"/>
        <v>0</v>
      </c>
      <c r="AO413" s="196">
        <f t="shared" si="60"/>
        <v>0</v>
      </c>
      <c r="AP413" s="205"/>
      <c r="AQ413" s="115">
        <f>IF(AND($H413="",$I413="",$L413=""),Key!$G$9,Key!$G$8)</f>
        <v>0</v>
      </c>
      <c r="AR413" s="111">
        <f>$AN413*Key!$G$12</f>
        <v>0</v>
      </c>
      <c r="AS413" s="190"/>
      <c r="AT413" s="190"/>
      <c r="AU413" s="192">
        <f t="shared" si="61"/>
        <v>0</v>
      </c>
      <c r="AV413" s="175">
        <f t="shared" si="62"/>
        <v>0</v>
      </c>
      <c r="AW413" s="204">
        <f>AP413*Key!$G$5</f>
        <v>0</v>
      </c>
      <c r="AX413" s="150"/>
      <c r="AY413" s="176">
        <f t="shared" si="63"/>
        <v>0</v>
      </c>
    </row>
    <row r="414" spans="1:51" ht="15.75" thickBot="1">
      <c r="A414" s="22">
        <v>390</v>
      </c>
      <c r="B414" s="84">
        <f t="shared" si="58"/>
        <v>0</v>
      </c>
      <c r="C414" s="213"/>
      <c r="D414" s="214"/>
      <c r="E414" s="214"/>
      <c r="F414" s="214"/>
      <c r="G414" s="215"/>
      <c r="H414" s="149"/>
      <c r="I414" s="142"/>
      <c r="J414" s="212" t="str">
        <f t="shared" si="64"/>
        <v xml:space="preserve"> </v>
      </c>
      <c r="K414" s="212"/>
      <c r="L414" s="149"/>
      <c r="M414" s="149"/>
      <c r="N414" s="150"/>
      <c r="O414" s="150"/>
      <c r="P414" s="150"/>
      <c r="Q414" s="150"/>
      <c r="R414" s="156" t="str">
        <f t="shared" si="66"/>
        <v>//</v>
      </c>
      <c r="S414" s="27" t="e">
        <f>DATEDIF($R414,Key!$G$2,"Y")</f>
        <v>#VALUE!</v>
      </c>
      <c r="T414" s="156" t="e">
        <f>VLOOKUP($S414,Key!$C$2:$D$125,2,FALSE)</f>
        <v>#VALUE!</v>
      </c>
      <c r="U414" s="290" t="str">
        <f t="shared" si="65"/>
        <v/>
      </c>
      <c r="V414" s="151" t="str">
        <f>IF(ISERROR($N414&amp;$T414)," ",$N414&amp;$T414)</f>
        <v xml:space="preserve"> </v>
      </c>
      <c r="W414" s="194" t="e">
        <f>IF(#REF!="Y",1,0)</f>
        <v>#REF!</v>
      </c>
      <c r="X414" s="147"/>
      <c r="Y414" s="147"/>
      <c r="Z414" s="147"/>
      <c r="AA414" s="147"/>
      <c r="AB414" s="147"/>
      <c r="AC414" s="147"/>
      <c r="AD414" s="148"/>
      <c r="AE414" s="148"/>
      <c r="AF414" s="148"/>
      <c r="AG414" s="147"/>
      <c r="AH414" s="147"/>
      <c r="AI414" s="147"/>
      <c r="AJ414" s="147"/>
      <c r="AK414" s="147"/>
      <c r="AL414" s="147"/>
      <c r="AM414" s="147"/>
      <c r="AN414" s="196">
        <f t="shared" si="59"/>
        <v>0</v>
      </c>
      <c r="AO414" s="196">
        <f t="shared" si="60"/>
        <v>0</v>
      </c>
      <c r="AP414" s="205"/>
      <c r="AQ414" s="115">
        <f>IF(AND($H414="",$I414="",$L414=""),Key!$G$9,Key!$G$8)</f>
        <v>0</v>
      </c>
      <c r="AR414" s="111">
        <f>$AN414*Key!$G$12</f>
        <v>0</v>
      </c>
      <c r="AS414" s="190"/>
      <c r="AT414" s="190"/>
      <c r="AU414" s="192">
        <f t="shared" si="61"/>
        <v>0</v>
      </c>
      <c r="AV414" s="175">
        <f t="shared" si="62"/>
        <v>0</v>
      </c>
      <c r="AW414" s="204">
        <f>AP414*Key!$G$5</f>
        <v>0</v>
      </c>
      <c r="AX414" s="150"/>
      <c r="AY414" s="176">
        <f t="shared" si="63"/>
        <v>0</v>
      </c>
    </row>
    <row r="415" spans="1:51" ht="15.75" thickBot="1">
      <c r="A415" s="22">
        <v>391</v>
      </c>
      <c r="B415" s="84">
        <f t="shared" si="58"/>
        <v>0</v>
      </c>
      <c r="C415" s="213"/>
      <c r="D415" s="214"/>
      <c r="E415" s="214"/>
      <c r="F415" s="214"/>
      <c r="G415" s="215"/>
      <c r="H415" s="149"/>
      <c r="I415" s="142"/>
      <c r="J415" s="212" t="str">
        <f t="shared" si="64"/>
        <v xml:space="preserve"> </v>
      </c>
      <c r="K415" s="212"/>
      <c r="L415" s="149"/>
      <c r="M415" s="149"/>
      <c r="N415" s="150"/>
      <c r="O415" s="150"/>
      <c r="P415" s="150"/>
      <c r="Q415" s="150"/>
      <c r="R415" s="156" t="str">
        <f t="shared" si="66"/>
        <v>//</v>
      </c>
      <c r="S415" s="27" t="e">
        <f>DATEDIF($R415,Key!$G$2,"Y")</f>
        <v>#VALUE!</v>
      </c>
      <c r="T415" s="156" t="e">
        <f>VLOOKUP($S415,Key!$C$2:$D$125,2,FALSE)</f>
        <v>#VALUE!</v>
      </c>
      <c r="U415" s="290" t="str">
        <f t="shared" si="65"/>
        <v/>
      </c>
      <c r="V415" s="151" t="str">
        <f>IF(ISERROR($N415&amp;$T415)," ",$N415&amp;$T415)</f>
        <v xml:space="preserve"> </v>
      </c>
      <c r="W415" s="194" t="e">
        <f>IF(#REF!="Y",1,0)</f>
        <v>#REF!</v>
      </c>
      <c r="X415" s="147"/>
      <c r="Y415" s="147"/>
      <c r="Z415" s="147"/>
      <c r="AA415" s="147"/>
      <c r="AB415" s="147"/>
      <c r="AC415" s="147"/>
      <c r="AD415" s="148"/>
      <c r="AE415" s="148"/>
      <c r="AF415" s="148"/>
      <c r="AG415" s="147"/>
      <c r="AH415" s="147"/>
      <c r="AI415" s="147"/>
      <c r="AJ415" s="147"/>
      <c r="AK415" s="147"/>
      <c r="AL415" s="147"/>
      <c r="AM415" s="147"/>
      <c r="AN415" s="196">
        <f t="shared" si="59"/>
        <v>0</v>
      </c>
      <c r="AO415" s="196">
        <f t="shared" si="60"/>
        <v>0</v>
      </c>
      <c r="AP415" s="205"/>
      <c r="AQ415" s="115">
        <f>IF(AND($H415="",$I415="",$L415=""),Key!$G$9,Key!$G$8)</f>
        <v>0</v>
      </c>
      <c r="AR415" s="111">
        <f>$AN415*Key!$G$12</f>
        <v>0</v>
      </c>
      <c r="AS415" s="190"/>
      <c r="AT415" s="190"/>
      <c r="AU415" s="192">
        <f t="shared" si="61"/>
        <v>0</v>
      </c>
      <c r="AV415" s="175">
        <f t="shared" si="62"/>
        <v>0</v>
      </c>
      <c r="AW415" s="204">
        <f>AP415*Key!$G$5</f>
        <v>0</v>
      </c>
      <c r="AX415" s="150"/>
      <c r="AY415" s="176">
        <f t="shared" si="63"/>
        <v>0</v>
      </c>
    </row>
    <row r="416" spans="1:51" ht="15.75" thickBot="1">
      <c r="A416" s="22">
        <v>392</v>
      </c>
      <c r="B416" s="84">
        <f t="shared" si="58"/>
        <v>0</v>
      </c>
      <c r="C416" s="213"/>
      <c r="D416" s="214"/>
      <c r="E416" s="214"/>
      <c r="F416" s="214"/>
      <c r="G416" s="215"/>
      <c r="H416" s="149"/>
      <c r="I416" s="142"/>
      <c r="J416" s="212" t="str">
        <f t="shared" si="64"/>
        <v xml:space="preserve"> </v>
      </c>
      <c r="K416" s="212"/>
      <c r="L416" s="149"/>
      <c r="M416" s="149"/>
      <c r="N416" s="150"/>
      <c r="O416" s="150"/>
      <c r="P416" s="150"/>
      <c r="Q416" s="150"/>
      <c r="R416" s="156" t="str">
        <f t="shared" si="66"/>
        <v>//</v>
      </c>
      <c r="S416" s="27" t="e">
        <f>DATEDIF($R416,Key!$G$2,"Y")</f>
        <v>#VALUE!</v>
      </c>
      <c r="T416" s="156" t="e">
        <f>VLOOKUP($S416,Key!$C$2:$D$125,2,FALSE)</f>
        <v>#VALUE!</v>
      </c>
      <c r="U416" s="290" t="str">
        <f t="shared" si="65"/>
        <v/>
      </c>
      <c r="V416" s="151" t="str">
        <f>IF(ISERROR($N416&amp;$T416)," ",$N416&amp;$T416)</f>
        <v xml:space="preserve"> </v>
      </c>
      <c r="W416" s="194" t="e">
        <f>IF(#REF!="Y",1,0)</f>
        <v>#REF!</v>
      </c>
      <c r="X416" s="147"/>
      <c r="Y416" s="147"/>
      <c r="Z416" s="147"/>
      <c r="AA416" s="147"/>
      <c r="AB416" s="147"/>
      <c r="AC416" s="147"/>
      <c r="AD416" s="148"/>
      <c r="AE416" s="148"/>
      <c r="AF416" s="148"/>
      <c r="AG416" s="147"/>
      <c r="AH416" s="147"/>
      <c r="AI416" s="147"/>
      <c r="AJ416" s="147"/>
      <c r="AK416" s="147"/>
      <c r="AL416" s="147"/>
      <c r="AM416" s="147"/>
      <c r="AN416" s="196">
        <f t="shared" si="59"/>
        <v>0</v>
      </c>
      <c r="AO416" s="196">
        <f t="shared" si="60"/>
        <v>0</v>
      </c>
      <c r="AP416" s="205"/>
      <c r="AQ416" s="115">
        <f>IF(AND($H416="",$I416="",$L416=""),Key!$G$9,Key!$G$8)</f>
        <v>0</v>
      </c>
      <c r="AR416" s="111">
        <f>$AN416*Key!$G$12</f>
        <v>0</v>
      </c>
      <c r="AS416" s="190"/>
      <c r="AT416" s="190"/>
      <c r="AU416" s="192">
        <f t="shared" si="61"/>
        <v>0</v>
      </c>
      <c r="AV416" s="175">
        <f t="shared" si="62"/>
        <v>0</v>
      </c>
      <c r="AW416" s="204">
        <f>AP416*Key!$G$5</f>
        <v>0</v>
      </c>
      <c r="AX416" s="150"/>
      <c r="AY416" s="176">
        <f t="shared" si="63"/>
        <v>0</v>
      </c>
    </row>
    <row r="417" spans="1:51" ht="15.75" thickBot="1">
      <c r="A417" s="22">
        <v>393</v>
      </c>
      <c r="B417" s="84">
        <f t="shared" si="58"/>
        <v>0</v>
      </c>
      <c r="C417" s="213"/>
      <c r="D417" s="214"/>
      <c r="E417" s="214"/>
      <c r="F417" s="214"/>
      <c r="G417" s="215"/>
      <c r="H417" s="149"/>
      <c r="I417" s="142"/>
      <c r="J417" s="212" t="str">
        <f t="shared" si="64"/>
        <v xml:space="preserve"> </v>
      </c>
      <c r="K417" s="212"/>
      <c r="L417" s="149"/>
      <c r="M417" s="149"/>
      <c r="N417" s="150"/>
      <c r="O417" s="150"/>
      <c r="P417" s="150"/>
      <c r="Q417" s="150"/>
      <c r="R417" s="156" t="str">
        <f t="shared" si="66"/>
        <v>//</v>
      </c>
      <c r="S417" s="27" t="e">
        <f>DATEDIF($R417,Key!$G$2,"Y")</f>
        <v>#VALUE!</v>
      </c>
      <c r="T417" s="156" t="e">
        <f>VLOOKUP($S417,Key!$C$2:$D$125,2,FALSE)</f>
        <v>#VALUE!</v>
      </c>
      <c r="U417" s="290" t="str">
        <f t="shared" si="65"/>
        <v/>
      </c>
      <c r="V417" s="151" t="str">
        <f>IF(ISERROR($N417&amp;$T417)," ",$N417&amp;$T417)</f>
        <v xml:space="preserve"> </v>
      </c>
      <c r="W417" s="194" t="e">
        <f>IF(#REF!="Y",1,0)</f>
        <v>#REF!</v>
      </c>
      <c r="X417" s="147"/>
      <c r="Y417" s="147"/>
      <c r="Z417" s="147"/>
      <c r="AA417" s="147"/>
      <c r="AB417" s="147"/>
      <c r="AC417" s="147"/>
      <c r="AD417" s="148"/>
      <c r="AE417" s="148"/>
      <c r="AF417" s="148"/>
      <c r="AG417" s="147"/>
      <c r="AH417" s="147"/>
      <c r="AI417" s="147"/>
      <c r="AJ417" s="147"/>
      <c r="AK417" s="147"/>
      <c r="AL417" s="147"/>
      <c r="AM417" s="147"/>
      <c r="AN417" s="196">
        <f t="shared" si="59"/>
        <v>0</v>
      </c>
      <c r="AO417" s="196">
        <f t="shared" si="60"/>
        <v>0</v>
      </c>
      <c r="AP417" s="205"/>
      <c r="AQ417" s="115">
        <f>IF(AND($H417="",$I417="",$L417=""),Key!$G$9,Key!$G$8)</f>
        <v>0</v>
      </c>
      <c r="AR417" s="111">
        <f>$AN417*Key!$G$12</f>
        <v>0</v>
      </c>
      <c r="AS417" s="190"/>
      <c r="AT417" s="190"/>
      <c r="AU417" s="192">
        <f t="shared" si="61"/>
        <v>0</v>
      </c>
      <c r="AV417" s="175">
        <f t="shared" si="62"/>
        <v>0</v>
      </c>
      <c r="AW417" s="204">
        <f>AP417*Key!$G$5</f>
        <v>0</v>
      </c>
      <c r="AX417" s="150"/>
      <c r="AY417" s="176">
        <f t="shared" si="63"/>
        <v>0</v>
      </c>
    </row>
    <row r="418" spans="1:51" ht="15.75" thickBot="1">
      <c r="A418" s="22">
        <v>394</v>
      </c>
      <c r="B418" s="84">
        <f t="shared" si="58"/>
        <v>0</v>
      </c>
      <c r="C418" s="213"/>
      <c r="D418" s="214"/>
      <c r="E418" s="214"/>
      <c r="F418" s="214"/>
      <c r="G418" s="215"/>
      <c r="H418" s="149"/>
      <c r="I418" s="142"/>
      <c r="J418" s="212" t="str">
        <f t="shared" si="64"/>
        <v xml:space="preserve"> </v>
      </c>
      <c r="K418" s="212"/>
      <c r="L418" s="149"/>
      <c r="M418" s="149"/>
      <c r="N418" s="150"/>
      <c r="O418" s="150"/>
      <c r="P418" s="150"/>
      <c r="Q418" s="150"/>
      <c r="R418" s="156" t="str">
        <f t="shared" si="66"/>
        <v>//</v>
      </c>
      <c r="S418" s="27" t="e">
        <f>DATEDIF($R418,Key!$G$2,"Y")</f>
        <v>#VALUE!</v>
      </c>
      <c r="T418" s="156" t="e">
        <f>VLOOKUP($S418,Key!$C$2:$D$125,2,FALSE)</f>
        <v>#VALUE!</v>
      </c>
      <c r="U418" s="290" t="str">
        <f t="shared" si="65"/>
        <v/>
      </c>
      <c r="V418" s="151" t="str">
        <f>IF(ISERROR($N418&amp;$T418)," ",$N418&amp;$T418)</f>
        <v xml:space="preserve"> </v>
      </c>
      <c r="W418" s="194" t="e">
        <f>IF(#REF!="Y",1,0)</f>
        <v>#REF!</v>
      </c>
      <c r="X418" s="147"/>
      <c r="Y418" s="147"/>
      <c r="Z418" s="147"/>
      <c r="AA418" s="147"/>
      <c r="AB418" s="147"/>
      <c r="AC418" s="147"/>
      <c r="AD418" s="148"/>
      <c r="AE418" s="148"/>
      <c r="AF418" s="148"/>
      <c r="AG418" s="147"/>
      <c r="AH418" s="147"/>
      <c r="AI418" s="147"/>
      <c r="AJ418" s="147"/>
      <c r="AK418" s="147"/>
      <c r="AL418" s="147"/>
      <c r="AM418" s="147"/>
      <c r="AN418" s="196">
        <f t="shared" si="59"/>
        <v>0</v>
      </c>
      <c r="AO418" s="196">
        <f t="shared" si="60"/>
        <v>0</v>
      </c>
      <c r="AP418" s="205"/>
      <c r="AQ418" s="115">
        <f>IF(AND($H418="",$I418="",$L418=""),Key!$G$9,Key!$G$8)</f>
        <v>0</v>
      </c>
      <c r="AR418" s="111">
        <f>$AN418*Key!$G$12</f>
        <v>0</v>
      </c>
      <c r="AS418" s="190"/>
      <c r="AT418" s="190"/>
      <c r="AU418" s="192">
        <f t="shared" si="61"/>
        <v>0</v>
      </c>
      <c r="AV418" s="175">
        <f t="shared" si="62"/>
        <v>0</v>
      </c>
      <c r="AW418" s="204">
        <f>AP418*Key!$G$5</f>
        <v>0</v>
      </c>
      <c r="AX418" s="150"/>
      <c r="AY418" s="176">
        <f t="shared" si="63"/>
        <v>0</v>
      </c>
    </row>
    <row r="419" spans="1:51" ht="15.75" thickBot="1">
      <c r="A419" s="22">
        <v>395</v>
      </c>
      <c r="B419" s="84">
        <f t="shared" si="58"/>
        <v>0</v>
      </c>
      <c r="C419" s="213"/>
      <c r="D419" s="214"/>
      <c r="E419" s="214"/>
      <c r="F419" s="214"/>
      <c r="G419" s="215"/>
      <c r="H419" s="149"/>
      <c r="I419" s="142"/>
      <c r="J419" s="212" t="str">
        <f t="shared" si="64"/>
        <v xml:space="preserve"> </v>
      </c>
      <c r="K419" s="212"/>
      <c r="L419" s="149"/>
      <c r="M419" s="149"/>
      <c r="N419" s="150"/>
      <c r="O419" s="150"/>
      <c r="P419" s="150"/>
      <c r="Q419" s="150"/>
      <c r="R419" s="156" t="str">
        <f t="shared" si="66"/>
        <v>//</v>
      </c>
      <c r="S419" s="27" t="e">
        <f>DATEDIF($R419,Key!$G$2,"Y")</f>
        <v>#VALUE!</v>
      </c>
      <c r="T419" s="156" t="e">
        <f>VLOOKUP($S419,Key!$C$2:$D$125,2,FALSE)</f>
        <v>#VALUE!</v>
      </c>
      <c r="U419" s="290" t="str">
        <f t="shared" si="65"/>
        <v/>
      </c>
      <c r="V419" s="151" t="str">
        <f>IF(ISERROR($N419&amp;$T419)," ",$N419&amp;$T419)</f>
        <v xml:space="preserve"> </v>
      </c>
      <c r="W419" s="194" t="e">
        <f>IF(#REF!="Y",1,0)</f>
        <v>#REF!</v>
      </c>
      <c r="X419" s="147"/>
      <c r="Y419" s="147"/>
      <c r="Z419" s="147"/>
      <c r="AA419" s="147"/>
      <c r="AB419" s="147"/>
      <c r="AC419" s="147"/>
      <c r="AD419" s="148"/>
      <c r="AE419" s="148"/>
      <c r="AF419" s="148"/>
      <c r="AG419" s="147"/>
      <c r="AH419" s="147"/>
      <c r="AI419" s="147"/>
      <c r="AJ419" s="147"/>
      <c r="AK419" s="147"/>
      <c r="AL419" s="147"/>
      <c r="AM419" s="147"/>
      <c r="AN419" s="196">
        <f t="shared" si="59"/>
        <v>0</v>
      </c>
      <c r="AO419" s="196">
        <f t="shared" si="60"/>
        <v>0</v>
      </c>
      <c r="AP419" s="205"/>
      <c r="AQ419" s="115">
        <f>IF(AND($H419="",$I419="",$L419=""),Key!$G$9,Key!$G$8)</f>
        <v>0</v>
      </c>
      <c r="AR419" s="111">
        <f>$AN419*Key!$G$12</f>
        <v>0</v>
      </c>
      <c r="AS419" s="190"/>
      <c r="AT419" s="190"/>
      <c r="AU419" s="192">
        <f t="shared" si="61"/>
        <v>0</v>
      </c>
      <c r="AV419" s="175">
        <f t="shared" si="62"/>
        <v>0</v>
      </c>
      <c r="AW419" s="204">
        <f>AP419*Key!$G$5</f>
        <v>0</v>
      </c>
      <c r="AX419" s="150"/>
      <c r="AY419" s="176">
        <f t="shared" si="63"/>
        <v>0</v>
      </c>
    </row>
    <row r="420" spans="1:51" ht="15.75" thickBot="1">
      <c r="A420" s="22">
        <v>396</v>
      </c>
      <c r="B420" s="84">
        <f t="shared" si="58"/>
        <v>0</v>
      </c>
      <c r="C420" s="213"/>
      <c r="D420" s="214"/>
      <c r="E420" s="214"/>
      <c r="F420" s="214"/>
      <c r="G420" s="215"/>
      <c r="H420" s="149"/>
      <c r="I420" s="142"/>
      <c r="J420" s="212" t="str">
        <f t="shared" si="64"/>
        <v xml:space="preserve"> </v>
      </c>
      <c r="K420" s="212"/>
      <c r="L420" s="149"/>
      <c r="M420" s="149"/>
      <c r="N420" s="150"/>
      <c r="O420" s="150"/>
      <c r="P420" s="150"/>
      <c r="Q420" s="150"/>
      <c r="R420" s="156" t="str">
        <f t="shared" si="66"/>
        <v>//</v>
      </c>
      <c r="S420" s="27" t="e">
        <f>DATEDIF($R420,Key!$G$2,"Y")</f>
        <v>#VALUE!</v>
      </c>
      <c r="T420" s="156" t="e">
        <f>VLOOKUP($S420,Key!$C$2:$D$125,2,FALSE)</f>
        <v>#VALUE!</v>
      </c>
      <c r="U420" s="290" t="str">
        <f t="shared" si="65"/>
        <v/>
      </c>
      <c r="V420" s="151" t="str">
        <f>IF(ISERROR($N420&amp;$T420)," ",$N420&amp;$T420)</f>
        <v xml:space="preserve"> </v>
      </c>
      <c r="W420" s="194" t="e">
        <f>IF(#REF!="Y",1,0)</f>
        <v>#REF!</v>
      </c>
      <c r="X420" s="147"/>
      <c r="Y420" s="147"/>
      <c r="Z420" s="147"/>
      <c r="AA420" s="147"/>
      <c r="AB420" s="147"/>
      <c r="AC420" s="147"/>
      <c r="AD420" s="148"/>
      <c r="AE420" s="148"/>
      <c r="AF420" s="148"/>
      <c r="AG420" s="147"/>
      <c r="AH420" s="147"/>
      <c r="AI420" s="147"/>
      <c r="AJ420" s="147"/>
      <c r="AK420" s="147"/>
      <c r="AL420" s="147"/>
      <c r="AM420" s="147"/>
      <c r="AN420" s="196">
        <f t="shared" si="59"/>
        <v>0</v>
      </c>
      <c r="AO420" s="196">
        <f t="shared" si="60"/>
        <v>0</v>
      </c>
      <c r="AP420" s="205"/>
      <c r="AQ420" s="115">
        <f>IF(AND($H420="",$I420="",$L420=""),Key!$G$9,Key!$G$8)</f>
        <v>0</v>
      </c>
      <c r="AR420" s="111">
        <f>$AN420*Key!$G$12</f>
        <v>0</v>
      </c>
      <c r="AS420" s="190"/>
      <c r="AT420" s="190"/>
      <c r="AU420" s="192">
        <f t="shared" si="61"/>
        <v>0</v>
      </c>
      <c r="AV420" s="175">
        <f t="shared" si="62"/>
        <v>0</v>
      </c>
      <c r="AW420" s="204">
        <f>AP420*Key!$G$5</f>
        <v>0</v>
      </c>
      <c r="AX420" s="150"/>
      <c r="AY420" s="176">
        <f t="shared" si="63"/>
        <v>0</v>
      </c>
    </row>
    <row r="421" spans="1:51" ht="15.75" thickBot="1">
      <c r="A421" s="22">
        <v>397</v>
      </c>
      <c r="B421" s="84">
        <f t="shared" si="58"/>
        <v>0</v>
      </c>
      <c r="C421" s="213"/>
      <c r="D421" s="214"/>
      <c r="E421" s="214"/>
      <c r="F421" s="214"/>
      <c r="G421" s="215"/>
      <c r="H421" s="149"/>
      <c r="I421" s="142"/>
      <c r="J421" s="212" t="str">
        <f t="shared" si="64"/>
        <v xml:space="preserve"> </v>
      </c>
      <c r="K421" s="212"/>
      <c r="L421" s="149"/>
      <c r="M421" s="149"/>
      <c r="N421" s="150"/>
      <c r="O421" s="150"/>
      <c r="P421" s="150"/>
      <c r="Q421" s="150"/>
      <c r="R421" s="156" t="str">
        <f t="shared" si="66"/>
        <v>//</v>
      </c>
      <c r="S421" s="27" t="e">
        <f>DATEDIF($R421,Key!$G$2,"Y")</f>
        <v>#VALUE!</v>
      </c>
      <c r="T421" s="156" t="e">
        <f>VLOOKUP($S421,Key!$C$2:$D$125,2,FALSE)</f>
        <v>#VALUE!</v>
      </c>
      <c r="U421" s="290" t="str">
        <f t="shared" si="65"/>
        <v/>
      </c>
      <c r="V421" s="151" t="str">
        <f>IF(ISERROR($N421&amp;$T421)," ",$N421&amp;$T421)</f>
        <v xml:space="preserve"> </v>
      </c>
      <c r="W421" s="194" t="e">
        <f>IF(#REF!="Y",1,0)</f>
        <v>#REF!</v>
      </c>
      <c r="X421" s="147"/>
      <c r="Y421" s="147"/>
      <c r="Z421" s="147"/>
      <c r="AA421" s="147"/>
      <c r="AB421" s="147"/>
      <c r="AC421" s="147"/>
      <c r="AD421" s="148"/>
      <c r="AE421" s="148"/>
      <c r="AF421" s="148"/>
      <c r="AG421" s="147"/>
      <c r="AH421" s="147"/>
      <c r="AI421" s="147"/>
      <c r="AJ421" s="147"/>
      <c r="AK421" s="147"/>
      <c r="AL421" s="147"/>
      <c r="AM421" s="147"/>
      <c r="AN421" s="196">
        <f t="shared" si="59"/>
        <v>0</v>
      </c>
      <c r="AO421" s="196">
        <f t="shared" si="60"/>
        <v>0</v>
      </c>
      <c r="AP421" s="205"/>
      <c r="AQ421" s="115">
        <f>IF(AND($H421="",$I421="",$L421=""),Key!$G$9,Key!$G$8)</f>
        <v>0</v>
      </c>
      <c r="AR421" s="111">
        <f>$AN421*Key!$G$12</f>
        <v>0</v>
      </c>
      <c r="AS421" s="190"/>
      <c r="AT421" s="190"/>
      <c r="AU421" s="192">
        <f t="shared" si="61"/>
        <v>0</v>
      </c>
      <c r="AV421" s="175">
        <f t="shared" si="62"/>
        <v>0</v>
      </c>
      <c r="AW421" s="204">
        <f>AP421*Key!$G$5</f>
        <v>0</v>
      </c>
      <c r="AX421" s="150"/>
      <c r="AY421" s="176">
        <f t="shared" si="63"/>
        <v>0</v>
      </c>
    </row>
    <row r="422" spans="1:51" ht="15.75" thickBot="1">
      <c r="A422" s="22">
        <v>398</v>
      </c>
      <c r="B422" s="84">
        <f t="shared" si="58"/>
        <v>0</v>
      </c>
      <c r="C422" s="213"/>
      <c r="D422" s="214"/>
      <c r="E422" s="214"/>
      <c r="F422" s="214"/>
      <c r="G422" s="215"/>
      <c r="H422" s="149"/>
      <c r="I422" s="142"/>
      <c r="J422" s="212" t="str">
        <f t="shared" si="64"/>
        <v xml:space="preserve"> </v>
      </c>
      <c r="K422" s="212"/>
      <c r="L422" s="149"/>
      <c r="M422" s="149"/>
      <c r="N422" s="150"/>
      <c r="O422" s="150"/>
      <c r="P422" s="150"/>
      <c r="Q422" s="150"/>
      <c r="R422" s="156" t="str">
        <f t="shared" si="66"/>
        <v>//</v>
      </c>
      <c r="S422" s="27" t="e">
        <f>DATEDIF($R422,Key!$G$2,"Y")</f>
        <v>#VALUE!</v>
      </c>
      <c r="T422" s="156" t="e">
        <f>VLOOKUP($S422,Key!$C$2:$D$125,2,FALSE)</f>
        <v>#VALUE!</v>
      </c>
      <c r="U422" s="290" t="str">
        <f t="shared" si="65"/>
        <v/>
      </c>
      <c r="V422" s="151" t="str">
        <f>IF(ISERROR($N422&amp;$T422)," ",$N422&amp;$T422)</f>
        <v xml:space="preserve"> </v>
      </c>
      <c r="W422" s="194" t="e">
        <f>IF(#REF!="Y",1,0)</f>
        <v>#REF!</v>
      </c>
      <c r="X422" s="147"/>
      <c r="Y422" s="147"/>
      <c r="Z422" s="147"/>
      <c r="AA422" s="147"/>
      <c r="AB422" s="147"/>
      <c r="AC422" s="147"/>
      <c r="AD422" s="148"/>
      <c r="AE422" s="148"/>
      <c r="AF422" s="148"/>
      <c r="AG422" s="147"/>
      <c r="AH422" s="147"/>
      <c r="AI422" s="147"/>
      <c r="AJ422" s="147"/>
      <c r="AK422" s="147"/>
      <c r="AL422" s="147"/>
      <c r="AM422" s="147"/>
      <c r="AN422" s="196">
        <f t="shared" si="59"/>
        <v>0</v>
      </c>
      <c r="AO422" s="196">
        <f t="shared" si="60"/>
        <v>0</v>
      </c>
      <c r="AP422" s="205"/>
      <c r="AQ422" s="115">
        <f>IF(AND($H422="",$I422="",$L422=""),Key!$G$9,Key!$G$8)</f>
        <v>0</v>
      </c>
      <c r="AR422" s="111">
        <f>$AN422*Key!$G$12</f>
        <v>0</v>
      </c>
      <c r="AS422" s="190"/>
      <c r="AT422" s="190"/>
      <c r="AU422" s="192">
        <f t="shared" si="61"/>
        <v>0</v>
      </c>
      <c r="AV422" s="175">
        <f t="shared" si="62"/>
        <v>0</v>
      </c>
      <c r="AW422" s="204">
        <f>AP422*Key!$G$5</f>
        <v>0</v>
      </c>
      <c r="AX422" s="150"/>
      <c r="AY422" s="176">
        <f t="shared" si="63"/>
        <v>0</v>
      </c>
    </row>
    <row r="423" spans="1:51" ht="15.75" thickBot="1">
      <c r="A423" s="22">
        <v>399</v>
      </c>
      <c r="B423" s="84">
        <f t="shared" si="58"/>
        <v>0</v>
      </c>
      <c r="C423" s="213"/>
      <c r="D423" s="214"/>
      <c r="E423" s="214"/>
      <c r="F423" s="214"/>
      <c r="G423" s="215"/>
      <c r="H423" s="149"/>
      <c r="I423" s="142"/>
      <c r="J423" s="212" t="str">
        <f t="shared" si="64"/>
        <v xml:space="preserve"> </v>
      </c>
      <c r="K423" s="212"/>
      <c r="L423" s="149"/>
      <c r="M423" s="149"/>
      <c r="N423" s="150"/>
      <c r="O423" s="150"/>
      <c r="P423" s="150"/>
      <c r="Q423" s="150"/>
      <c r="R423" s="156" t="str">
        <f t="shared" si="66"/>
        <v>//</v>
      </c>
      <c r="S423" s="27" t="e">
        <f>DATEDIF($R423,Key!$G$2,"Y")</f>
        <v>#VALUE!</v>
      </c>
      <c r="T423" s="156" t="e">
        <f>VLOOKUP($S423,Key!$C$2:$D$125,2,FALSE)</f>
        <v>#VALUE!</v>
      </c>
      <c r="U423" s="290" t="str">
        <f t="shared" si="65"/>
        <v/>
      </c>
      <c r="V423" s="151" t="str">
        <f>IF(ISERROR($N423&amp;$T423)," ",$N423&amp;$T423)</f>
        <v xml:space="preserve"> </v>
      </c>
      <c r="W423" s="194" t="e">
        <f>IF(#REF!="Y",1,0)</f>
        <v>#REF!</v>
      </c>
      <c r="X423" s="147"/>
      <c r="Y423" s="147"/>
      <c r="Z423" s="147"/>
      <c r="AA423" s="147"/>
      <c r="AB423" s="147"/>
      <c r="AC423" s="147"/>
      <c r="AD423" s="148"/>
      <c r="AE423" s="148"/>
      <c r="AF423" s="148"/>
      <c r="AG423" s="147"/>
      <c r="AH423" s="147"/>
      <c r="AI423" s="147"/>
      <c r="AJ423" s="147"/>
      <c r="AK423" s="147"/>
      <c r="AL423" s="147"/>
      <c r="AM423" s="147"/>
      <c r="AN423" s="196">
        <f t="shared" si="59"/>
        <v>0</v>
      </c>
      <c r="AO423" s="196">
        <f t="shared" si="60"/>
        <v>0</v>
      </c>
      <c r="AP423" s="205"/>
      <c r="AQ423" s="115">
        <f>IF(AND($H423="",$I423="",$L423=""),Key!$G$9,Key!$G$8)</f>
        <v>0</v>
      </c>
      <c r="AR423" s="111">
        <f>$AN423*Key!$G$12</f>
        <v>0</v>
      </c>
      <c r="AS423" s="190"/>
      <c r="AT423" s="190"/>
      <c r="AU423" s="192">
        <f t="shared" si="61"/>
        <v>0</v>
      </c>
      <c r="AV423" s="175">
        <f t="shared" si="62"/>
        <v>0</v>
      </c>
      <c r="AW423" s="204">
        <f>AP423*Key!$G$5</f>
        <v>0</v>
      </c>
      <c r="AX423" s="150"/>
      <c r="AY423" s="176">
        <f t="shared" si="63"/>
        <v>0</v>
      </c>
    </row>
    <row r="424" spans="1:51" ht="15.75" thickBot="1">
      <c r="A424" s="22">
        <v>400</v>
      </c>
      <c r="B424" s="84">
        <f t="shared" si="58"/>
        <v>0</v>
      </c>
      <c r="C424" s="213"/>
      <c r="D424" s="214"/>
      <c r="E424" s="214"/>
      <c r="F424" s="214"/>
      <c r="G424" s="215"/>
      <c r="H424" s="149"/>
      <c r="I424" s="142"/>
      <c r="J424" s="212" t="str">
        <f t="shared" si="64"/>
        <v xml:space="preserve"> </v>
      </c>
      <c r="K424" s="212"/>
      <c r="L424" s="149"/>
      <c r="M424" s="149"/>
      <c r="N424" s="150"/>
      <c r="O424" s="150"/>
      <c r="P424" s="150"/>
      <c r="Q424" s="150"/>
      <c r="R424" s="156" t="str">
        <f t="shared" si="66"/>
        <v>//</v>
      </c>
      <c r="S424" s="27" t="e">
        <f>DATEDIF($R424,Key!$G$2,"Y")</f>
        <v>#VALUE!</v>
      </c>
      <c r="T424" s="156" t="e">
        <f>VLOOKUP($S424,Key!$C$2:$D$125,2,FALSE)</f>
        <v>#VALUE!</v>
      </c>
      <c r="U424" s="290" t="str">
        <f t="shared" si="65"/>
        <v/>
      </c>
      <c r="V424" s="151" t="str">
        <f>IF(ISERROR($N424&amp;$T424)," ",$N424&amp;$T424)</f>
        <v xml:space="preserve"> </v>
      </c>
      <c r="W424" s="194" t="e">
        <f>IF(#REF!="Y",1,0)</f>
        <v>#REF!</v>
      </c>
      <c r="X424" s="147"/>
      <c r="Y424" s="147"/>
      <c r="Z424" s="147"/>
      <c r="AA424" s="147"/>
      <c r="AB424" s="147"/>
      <c r="AC424" s="147"/>
      <c r="AD424" s="148"/>
      <c r="AE424" s="148"/>
      <c r="AF424" s="148"/>
      <c r="AG424" s="147"/>
      <c r="AH424" s="147"/>
      <c r="AI424" s="147"/>
      <c r="AJ424" s="147"/>
      <c r="AK424" s="147"/>
      <c r="AL424" s="147"/>
      <c r="AM424" s="147"/>
      <c r="AN424" s="196">
        <f t="shared" si="59"/>
        <v>0</v>
      </c>
      <c r="AO424" s="196">
        <f t="shared" si="60"/>
        <v>0</v>
      </c>
      <c r="AP424" s="205"/>
      <c r="AQ424" s="115">
        <f>IF(AND($H424="",$I424="",$L424=""),Key!$G$9,Key!$G$8)</f>
        <v>0</v>
      </c>
      <c r="AR424" s="111">
        <f>$AN424*Key!$G$12</f>
        <v>0</v>
      </c>
      <c r="AS424" s="190"/>
      <c r="AT424" s="190"/>
      <c r="AU424" s="192">
        <f t="shared" si="61"/>
        <v>0</v>
      </c>
      <c r="AV424" s="175">
        <f t="shared" si="62"/>
        <v>0</v>
      </c>
      <c r="AW424" s="204">
        <f>AP424*Key!$G$5</f>
        <v>0</v>
      </c>
      <c r="AX424" s="150"/>
      <c r="AY424" s="176">
        <f t="shared" si="63"/>
        <v>0</v>
      </c>
    </row>
    <row r="425" spans="1:51" ht="15.75" thickBot="1">
      <c r="AL425" s="242" t="s">
        <v>210</v>
      </c>
      <c r="AM425" s="243"/>
      <c r="AN425" s="41">
        <f>SUM(AN$25:AN$424)</f>
        <v>0</v>
      </c>
      <c r="AO425" s="86" t="e">
        <f>$AL425*80</f>
        <v>#VALUE!</v>
      </c>
      <c r="AP425" s="41">
        <f>SUM(AP$25:AP$424)</f>
        <v>0</v>
      </c>
      <c r="AQ425" s="202">
        <f>SUM($AQ$25:$AQ$424)</f>
        <v>0</v>
      </c>
      <c r="AR425" s="185">
        <f t="shared" ref="AR425:AW425" si="67">SUM(AR$25:AR$424)</f>
        <v>0</v>
      </c>
      <c r="AS425" s="206">
        <f t="shared" si="67"/>
        <v>0</v>
      </c>
      <c r="AT425" s="207">
        <f t="shared" si="67"/>
        <v>0</v>
      </c>
      <c r="AU425" s="206">
        <f t="shared" si="67"/>
        <v>0</v>
      </c>
      <c r="AV425" s="185">
        <f t="shared" si="67"/>
        <v>0</v>
      </c>
      <c r="AW425" s="185">
        <f t="shared" si="67"/>
        <v>0</v>
      </c>
      <c r="AX425" s="7"/>
      <c r="AY425" s="208">
        <f>SUM(AY$25:AY$424)</f>
        <v>0</v>
      </c>
    </row>
    <row r="426" spans="1:51" ht="90.75" thickTop="1" thickBot="1">
      <c r="AL426" s="117"/>
      <c r="AM426" s="117"/>
      <c r="AN426" s="42" t="s">
        <v>207</v>
      </c>
      <c r="AO426" s="43" t="s">
        <v>204</v>
      </c>
      <c r="AP426" s="42" t="s">
        <v>321</v>
      </c>
      <c r="AQ426" s="114" t="s">
        <v>213</v>
      </c>
      <c r="AR426" s="44" t="s">
        <v>208</v>
      </c>
      <c r="AS426" s="183" t="s">
        <v>283</v>
      </c>
      <c r="AT426" s="183" t="s">
        <v>284</v>
      </c>
      <c r="AU426" s="183" t="s">
        <v>285</v>
      </c>
      <c r="AV426" s="191" t="s">
        <v>281</v>
      </c>
      <c r="AW426" s="209" t="s">
        <v>317</v>
      </c>
      <c r="AX426" s="31"/>
      <c r="AY426" s="40" t="s">
        <v>209</v>
      </c>
    </row>
    <row r="467" spans="45:47">
      <c r="AS467" s="6"/>
      <c r="AT467" s="6"/>
      <c r="AU467" s="6"/>
    </row>
    <row r="468" spans="45:47">
      <c r="AS468" s="6"/>
      <c r="AT468" s="6"/>
      <c r="AU468" s="6"/>
    </row>
  </sheetData>
  <sheetProtection algorithmName="SHA-512" hashValue="expMhRTZV8m1L2qSaTsa3ftitlp6aulBxOFMXxFUBfZ178p6OVkDkfZEo+bRGRRbrVbg7c2qCV12vBD6IPu1FQ==" saltValue="97Gb/GTZsodTpeQc1K23+Q==" spinCount="100000" sheet="1" objects="1" scenarios="1"/>
  <mergeCells count="816">
    <mergeCell ref="AN25:AO25"/>
    <mergeCell ref="C422:G422"/>
    <mergeCell ref="J422:K422"/>
    <mergeCell ref="C423:G423"/>
    <mergeCell ref="J423:K423"/>
    <mergeCell ref="C424:G424"/>
    <mergeCell ref="J424:K424"/>
    <mergeCell ref="C417:G417"/>
    <mergeCell ref="J417:K417"/>
    <mergeCell ref="C418:G418"/>
    <mergeCell ref="J418:K418"/>
    <mergeCell ref="C419:G419"/>
    <mergeCell ref="J419:K419"/>
    <mergeCell ref="C420:G420"/>
    <mergeCell ref="J420:K420"/>
    <mergeCell ref="C421:G421"/>
    <mergeCell ref="J421:K421"/>
    <mergeCell ref="C412:G412"/>
    <mergeCell ref="J412:K412"/>
    <mergeCell ref="C413:G413"/>
    <mergeCell ref="J413:K413"/>
    <mergeCell ref="C414:G414"/>
    <mergeCell ref="J414:K414"/>
    <mergeCell ref="C415:G415"/>
    <mergeCell ref="J415:K415"/>
    <mergeCell ref="C416:G416"/>
    <mergeCell ref="J416:K416"/>
    <mergeCell ref="C407:G407"/>
    <mergeCell ref="J407:K407"/>
    <mergeCell ref="C408:G408"/>
    <mergeCell ref="J408:K408"/>
    <mergeCell ref="C409:G409"/>
    <mergeCell ref="J409:K409"/>
    <mergeCell ref="C410:G410"/>
    <mergeCell ref="J410:K410"/>
    <mergeCell ref="C411:G411"/>
    <mergeCell ref="J411:K411"/>
    <mergeCell ref="C402:G402"/>
    <mergeCell ref="J402:K402"/>
    <mergeCell ref="C403:G403"/>
    <mergeCell ref="J403:K403"/>
    <mergeCell ref="C404:G404"/>
    <mergeCell ref="J404:K404"/>
    <mergeCell ref="C405:G405"/>
    <mergeCell ref="J405:K405"/>
    <mergeCell ref="C406:G406"/>
    <mergeCell ref="J406:K406"/>
    <mergeCell ref="C397:G397"/>
    <mergeCell ref="J397:K397"/>
    <mergeCell ref="C398:G398"/>
    <mergeCell ref="J398:K398"/>
    <mergeCell ref="C399:G399"/>
    <mergeCell ref="J399:K399"/>
    <mergeCell ref="C400:G400"/>
    <mergeCell ref="J400:K400"/>
    <mergeCell ref="C401:G401"/>
    <mergeCell ref="J401:K401"/>
    <mergeCell ref="C392:G392"/>
    <mergeCell ref="J392:K392"/>
    <mergeCell ref="C393:G393"/>
    <mergeCell ref="J393:K393"/>
    <mergeCell ref="C394:G394"/>
    <mergeCell ref="J394:K394"/>
    <mergeCell ref="C395:G395"/>
    <mergeCell ref="J395:K395"/>
    <mergeCell ref="C396:G396"/>
    <mergeCell ref="J396:K396"/>
    <mergeCell ref="C387:G387"/>
    <mergeCell ref="J387:K387"/>
    <mergeCell ref="C388:G388"/>
    <mergeCell ref="J388:K388"/>
    <mergeCell ref="C389:G389"/>
    <mergeCell ref="J389:K389"/>
    <mergeCell ref="C390:G390"/>
    <mergeCell ref="J390:K390"/>
    <mergeCell ref="C391:G391"/>
    <mergeCell ref="J391:K391"/>
    <mergeCell ref="C382:G382"/>
    <mergeCell ref="J382:K382"/>
    <mergeCell ref="C383:G383"/>
    <mergeCell ref="J383:K383"/>
    <mergeCell ref="C384:G384"/>
    <mergeCell ref="J384:K384"/>
    <mergeCell ref="C385:G385"/>
    <mergeCell ref="J385:K385"/>
    <mergeCell ref="C386:G386"/>
    <mergeCell ref="J386:K386"/>
    <mergeCell ref="C377:G377"/>
    <mergeCell ref="J377:K377"/>
    <mergeCell ref="C378:G378"/>
    <mergeCell ref="J378:K378"/>
    <mergeCell ref="C379:G379"/>
    <mergeCell ref="J379:K379"/>
    <mergeCell ref="C380:G380"/>
    <mergeCell ref="J380:K380"/>
    <mergeCell ref="C381:G381"/>
    <mergeCell ref="J381:K381"/>
    <mergeCell ref="C372:G372"/>
    <mergeCell ref="J372:K372"/>
    <mergeCell ref="C373:G373"/>
    <mergeCell ref="J373:K373"/>
    <mergeCell ref="C374:G374"/>
    <mergeCell ref="J374:K374"/>
    <mergeCell ref="C375:G375"/>
    <mergeCell ref="J375:K375"/>
    <mergeCell ref="C376:G376"/>
    <mergeCell ref="J376:K376"/>
    <mergeCell ref="C367:G367"/>
    <mergeCell ref="J367:K367"/>
    <mergeCell ref="C368:G368"/>
    <mergeCell ref="J368:K368"/>
    <mergeCell ref="C369:G369"/>
    <mergeCell ref="J369:K369"/>
    <mergeCell ref="C370:G370"/>
    <mergeCell ref="J370:K370"/>
    <mergeCell ref="C371:G371"/>
    <mergeCell ref="J371:K371"/>
    <mergeCell ref="C362:G362"/>
    <mergeCell ref="J362:K362"/>
    <mergeCell ref="C363:G363"/>
    <mergeCell ref="J363:K363"/>
    <mergeCell ref="C364:G364"/>
    <mergeCell ref="J364:K364"/>
    <mergeCell ref="C365:G365"/>
    <mergeCell ref="J365:K365"/>
    <mergeCell ref="C366:G366"/>
    <mergeCell ref="J366:K366"/>
    <mergeCell ref="C357:G357"/>
    <mergeCell ref="J357:K357"/>
    <mergeCell ref="C358:G358"/>
    <mergeCell ref="J358:K358"/>
    <mergeCell ref="C359:G359"/>
    <mergeCell ref="J359:K359"/>
    <mergeCell ref="C360:G360"/>
    <mergeCell ref="J360:K360"/>
    <mergeCell ref="C361:G361"/>
    <mergeCell ref="J361:K361"/>
    <mergeCell ref="C352:G352"/>
    <mergeCell ref="J352:K352"/>
    <mergeCell ref="C353:G353"/>
    <mergeCell ref="J353:K353"/>
    <mergeCell ref="C354:G354"/>
    <mergeCell ref="J354:K354"/>
    <mergeCell ref="C355:G355"/>
    <mergeCell ref="J355:K355"/>
    <mergeCell ref="C356:G356"/>
    <mergeCell ref="J356:K356"/>
    <mergeCell ref="C347:G347"/>
    <mergeCell ref="J347:K347"/>
    <mergeCell ref="C348:G348"/>
    <mergeCell ref="J348:K348"/>
    <mergeCell ref="C349:G349"/>
    <mergeCell ref="J349:K349"/>
    <mergeCell ref="C350:G350"/>
    <mergeCell ref="J350:K350"/>
    <mergeCell ref="C351:G351"/>
    <mergeCell ref="J351:K351"/>
    <mergeCell ref="C342:G342"/>
    <mergeCell ref="J342:K342"/>
    <mergeCell ref="C343:G343"/>
    <mergeCell ref="J343:K343"/>
    <mergeCell ref="C344:G344"/>
    <mergeCell ref="J344:K344"/>
    <mergeCell ref="C345:G345"/>
    <mergeCell ref="J345:K345"/>
    <mergeCell ref="C346:G346"/>
    <mergeCell ref="J346:K346"/>
    <mergeCell ref="C337:G337"/>
    <mergeCell ref="J337:K337"/>
    <mergeCell ref="C338:G338"/>
    <mergeCell ref="J338:K338"/>
    <mergeCell ref="C339:G339"/>
    <mergeCell ref="J339:K339"/>
    <mergeCell ref="C340:G340"/>
    <mergeCell ref="J340:K340"/>
    <mergeCell ref="C341:G341"/>
    <mergeCell ref="J341:K341"/>
    <mergeCell ref="C332:G332"/>
    <mergeCell ref="J332:K332"/>
    <mergeCell ref="C333:G333"/>
    <mergeCell ref="J333:K333"/>
    <mergeCell ref="C334:G334"/>
    <mergeCell ref="J334:K334"/>
    <mergeCell ref="C335:G335"/>
    <mergeCell ref="J335:K335"/>
    <mergeCell ref="C336:G336"/>
    <mergeCell ref="J336:K336"/>
    <mergeCell ref="C327:G327"/>
    <mergeCell ref="J327:K327"/>
    <mergeCell ref="C328:G328"/>
    <mergeCell ref="J328:K328"/>
    <mergeCell ref="C329:G329"/>
    <mergeCell ref="J329:K329"/>
    <mergeCell ref="C330:G330"/>
    <mergeCell ref="J330:K330"/>
    <mergeCell ref="C331:G331"/>
    <mergeCell ref="J331:K331"/>
    <mergeCell ref="C322:G322"/>
    <mergeCell ref="J322:K322"/>
    <mergeCell ref="C323:G323"/>
    <mergeCell ref="J323:K323"/>
    <mergeCell ref="C324:G324"/>
    <mergeCell ref="J324:K324"/>
    <mergeCell ref="C325:G325"/>
    <mergeCell ref="J325:K325"/>
    <mergeCell ref="C326:G326"/>
    <mergeCell ref="J326:K326"/>
    <mergeCell ref="C317:G317"/>
    <mergeCell ref="J317:K317"/>
    <mergeCell ref="C318:G318"/>
    <mergeCell ref="J318:K318"/>
    <mergeCell ref="C319:G319"/>
    <mergeCell ref="J319:K319"/>
    <mergeCell ref="C320:G320"/>
    <mergeCell ref="J320:K320"/>
    <mergeCell ref="C321:G321"/>
    <mergeCell ref="J321:K321"/>
    <mergeCell ref="C312:G312"/>
    <mergeCell ref="J312:K312"/>
    <mergeCell ref="C313:G313"/>
    <mergeCell ref="J313:K313"/>
    <mergeCell ref="C314:G314"/>
    <mergeCell ref="J314:K314"/>
    <mergeCell ref="C315:G315"/>
    <mergeCell ref="J315:K315"/>
    <mergeCell ref="C316:G316"/>
    <mergeCell ref="J316:K316"/>
    <mergeCell ref="C307:G307"/>
    <mergeCell ref="J307:K307"/>
    <mergeCell ref="C308:G308"/>
    <mergeCell ref="J308:K308"/>
    <mergeCell ref="C309:G309"/>
    <mergeCell ref="J309:K309"/>
    <mergeCell ref="C310:G310"/>
    <mergeCell ref="J310:K310"/>
    <mergeCell ref="C311:G311"/>
    <mergeCell ref="J311:K311"/>
    <mergeCell ref="C302:G302"/>
    <mergeCell ref="J302:K302"/>
    <mergeCell ref="C303:G303"/>
    <mergeCell ref="J303:K303"/>
    <mergeCell ref="C304:G304"/>
    <mergeCell ref="J304:K304"/>
    <mergeCell ref="C305:G305"/>
    <mergeCell ref="J305:K305"/>
    <mergeCell ref="C306:G306"/>
    <mergeCell ref="J306:K306"/>
    <mergeCell ref="C297:G297"/>
    <mergeCell ref="J297:K297"/>
    <mergeCell ref="C298:G298"/>
    <mergeCell ref="J298:K298"/>
    <mergeCell ref="C299:G299"/>
    <mergeCell ref="J299:K299"/>
    <mergeCell ref="C300:G300"/>
    <mergeCell ref="J300:K300"/>
    <mergeCell ref="C301:G301"/>
    <mergeCell ref="J301:K301"/>
    <mergeCell ref="C292:G292"/>
    <mergeCell ref="J292:K292"/>
    <mergeCell ref="C293:G293"/>
    <mergeCell ref="J293:K293"/>
    <mergeCell ref="C294:G294"/>
    <mergeCell ref="J294:K294"/>
    <mergeCell ref="C295:G295"/>
    <mergeCell ref="J295:K295"/>
    <mergeCell ref="C296:G296"/>
    <mergeCell ref="J296:K296"/>
    <mergeCell ref="C287:G287"/>
    <mergeCell ref="J287:K287"/>
    <mergeCell ref="C288:G288"/>
    <mergeCell ref="J288:K288"/>
    <mergeCell ref="C289:G289"/>
    <mergeCell ref="J289:K289"/>
    <mergeCell ref="C290:G290"/>
    <mergeCell ref="J290:K290"/>
    <mergeCell ref="C291:G291"/>
    <mergeCell ref="J291:K291"/>
    <mergeCell ref="C282:G282"/>
    <mergeCell ref="J282:K282"/>
    <mergeCell ref="C283:G283"/>
    <mergeCell ref="J283:K283"/>
    <mergeCell ref="C284:G284"/>
    <mergeCell ref="J284:K284"/>
    <mergeCell ref="C285:G285"/>
    <mergeCell ref="J285:K285"/>
    <mergeCell ref="C286:G286"/>
    <mergeCell ref="J286:K286"/>
    <mergeCell ref="C277:G277"/>
    <mergeCell ref="J277:K277"/>
    <mergeCell ref="C278:G278"/>
    <mergeCell ref="J278:K278"/>
    <mergeCell ref="C279:G279"/>
    <mergeCell ref="J279:K279"/>
    <mergeCell ref="C280:G280"/>
    <mergeCell ref="J280:K280"/>
    <mergeCell ref="C281:G281"/>
    <mergeCell ref="J281:K281"/>
    <mergeCell ref="C272:G272"/>
    <mergeCell ref="J272:K272"/>
    <mergeCell ref="C273:G273"/>
    <mergeCell ref="J273:K273"/>
    <mergeCell ref="C274:G274"/>
    <mergeCell ref="J274:K274"/>
    <mergeCell ref="C275:G275"/>
    <mergeCell ref="J275:K275"/>
    <mergeCell ref="C276:G276"/>
    <mergeCell ref="J276:K276"/>
    <mergeCell ref="C267:G267"/>
    <mergeCell ref="J267:K267"/>
    <mergeCell ref="C268:G268"/>
    <mergeCell ref="J268:K268"/>
    <mergeCell ref="C269:G269"/>
    <mergeCell ref="J269:K269"/>
    <mergeCell ref="C270:G270"/>
    <mergeCell ref="J270:K270"/>
    <mergeCell ref="C271:G271"/>
    <mergeCell ref="J271:K271"/>
    <mergeCell ref="C262:G262"/>
    <mergeCell ref="J262:K262"/>
    <mergeCell ref="C263:G263"/>
    <mergeCell ref="J263:K263"/>
    <mergeCell ref="C264:G264"/>
    <mergeCell ref="J264:K264"/>
    <mergeCell ref="C265:G265"/>
    <mergeCell ref="J265:K265"/>
    <mergeCell ref="C266:G266"/>
    <mergeCell ref="J266:K266"/>
    <mergeCell ref="C257:G257"/>
    <mergeCell ref="J257:K257"/>
    <mergeCell ref="C258:G258"/>
    <mergeCell ref="J258:K258"/>
    <mergeCell ref="C259:G259"/>
    <mergeCell ref="J259:K259"/>
    <mergeCell ref="C260:G260"/>
    <mergeCell ref="J260:K260"/>
    <mergeCell ref="C261:G261"/>
    <mergeCell ref="J261:K261"/>
    <mergeCell ref="C252:G252"/>
    <mergeCell ref="J252:K252"/>
    <mergeCell ref="C253:G253"/>
    <mergeCell ref="J253:K253"/>
    <mergeCell ref="C254:G254"/>
    <mergeCell ref="J254:K254"/>
    <mergeCell ref="C255:G255"/>
    <mergeCell ref="J255:K255"/>
    <mergeCell ref="C256:G256"/>
    <mergeCell ref="J256:K256"/>
    <mergeCell ref="C247:G247"/>
    <mergeCell ref="J247:K247"/>
    <mergeCell ref="C248:G248"/>
    <mergeCell ref="J248:K248"/>
    <mergeCell ref="C249:G249"/>
    <mergeCell ref="J249:K249"/>
    <mergeCell ref="C250:G250"/>
    <mergeCell ref="J250:K250"/>
    <mergeCell ref="C251:G251"/>
    <mergeCell ref="J251:K251"/>
    <mergeCell ref="C242:G242"/>
    <mergeCell ref="J242:K242"/>
    <mergeCell ref="C243:G243"/>
    <mergeCell ref="J243:K243"/>
    <mergeCell ref="C244:G244"/>
    <mergeCell ref="J244:K244"/>
    <mergeCell ref="C245:G245"/>
    <mergeCell ref="J245:K245"/>
    <mergeCell ref="C246:G246"/>
    <mergeCell ref="J246:K246"/>
    <mergeCell ref="C237:G237"/>
    <mergeCell ref="J237:K237"/>
    <mergeCell ref="C238:G238"/>
    <mergeCell ref="J238:K238"/>
    <mergeCell ref="C239:G239"/>
    <mergeCell ref="J239:K239"/>
    <mergeCell ref="C240:G240"/>
    <mergeCell ref="J240:K240"/>
    <mergeCell ref="C241:G241"/>
    <mergeCell ref="J241:K241"/>
    <mergeCell ref="C232:G232"/>
    <mergeCell ref="J232:K232"/>
    <mergeCell ref="C233:G233"/>
    <mergeCell ref="J233:K233"/>
    <mergeCell ref="C234:G234"/>
    <mergeCell ref="J234:K234"/>
    <mergeCell ref="C235:G235"/>
    <mergeCell ref="J235:K235"/>
    <mergeCell ref="C236:G236"/>
    <mergeCell ref="J236:K236"/>
    <mergeCell ref="C227:G227"/>
    <mergeCell ref="J227:K227"/>
    <mergeCell ref="C228:G228"/>
    <mergeCell ref="J228:K228"/>
    <mergeCell ref="C229:G229"/>
    <mergeCell ref="J229:K229"/>
    <mergeCell ref="C230:G230"/>
    <mergeCell ref="J230:K230"/>
    <mergeCell ref="C231:G231"/>
    <mergeCell ref="J231:K231"/>
    <mergeCell ref="C222:G222"/>
    <mergeCell ref="J222:K222"/>
    <mergeCell ref="C223:G223"/>
    <mergeCell ref="J223:K223"/>
    <mergeCell ref="C224:G224"/>
    <mergeCell ref="J224:K224"/>
    <mergeCell ref="C225:G225"/>
    <mergeCell ref="J225:K225"/>
    <mergeCell ref="C226:G226"/>
    <mergeCell ref="J226:K226"/>
    <mergeCell ref="C217:G217"/>
    <mergeCell ref="J217:K217"/>
    <mergeCell ref="C218:G218"/>
    <mergeCell ref="J218:K218"/>
    <mergeCell ref="C219:G219"/>
    <mergeCell ref="J219:K219"/>
    <mergeCell ref="C220:G220"/>
    <mergeCell ref="J220:K220"/>
    <mergeCell ref="C221:G221"/>
    <mergeCell ref="J221:K221"/>
    <mergeCell ref="C212:G212"/>
    <mergeCell ref="J212:K212"/>
    <mergeCell ref="C213:G213"/>
    <mergeCell ref="J213:K213"/>
    <mergeCell ref="C214:G214"/>
    <mergeCell ref="J214:K214"/>
    <mergeCell ref="C215:G215"/>
    <mergeCell ref="J215:K215"/>
    <mergeCell ref="C216:G216"/>
    <mergeCell ref="J216:K216"/>
    <mergeCell ref="C207:G207"/>
    <mergeCell ref="J207:K207"/>
    <mergeCell ref="C208:G208"/>
    <mergeCell ref="J208:K208"/>
    <mergeCell ref="C209:G209"/>
    <mergeCell ref="J209:K209"/>
    <mergeCell ref="C210:G210"/>
    <mergeCell ref="J210:K210"/>
    <mergeCell ref="C211:G211"/>
    <mergeCell ref="J211:K211"/>
    <mergeCell ref="C202:G202"/>
    <mergeCell ref="J202:K202"/>
    <mergeCell ref="C203:G203"/>
    <mergeCell ref="J203:K203"/>
    <mergeCell ref="C204:G204"/>
    <mergeCell ref="J204:K204"/>
    <mergeCell ref="C205:G205"/>
    <mergeCell ref="J205:K205"/>
    <mergeCell ref="C206:G206"/>
    <mergeCell ref="J206:K206"/>
    <mergeCell ref="C197:G197"/>
    <mergeCell ref="J197:K197"/>
    <mergeCell ref="C198:G198"/>
    <mergeCell ref="J198:K198"/>
    <mergeCell ref="C199:G199"/>
    <mergeCell ref="J199:K199"/>
    <mergeCell ref="C200:G200"/>
    <mergeCell ref="J200:K200"/>
    <mergeCell ref="C201:G201"/>
    <mergeCell ref="J201:K201"/>
    <mergeCell ref="C192:G192"/>
    <mergeCell ref="J192:K192"/>
    <mergeCell ref="C193:G193"/>
    <mergeCell ref="J193:K193"/>
    <mergeCell ref="C194:G194"/>
    <mergeCell ref="J194:K194"/>
    <mergeCell ref="C195:G195"/>
    <mergeCell ref="J195:K195"/>
    <mergeCell ref="C196:G196"/>
    <mergeCell ref="J196:K196"/>
    <mergeCell ref="J187:K187"/>
    <mergeCell ref="C188:G188"/>
    <mergeCell ref="J188:K188"/>
    <mergeCell ref="C189:G189"/>
    <mergeCell ref="J189:K189"/>
    <mergeCell ref="C190:G190"/>
    <mergeCell ref="J190:K190"/>
    <mergeCell ref="C191:G191"/>
    <mergeCell ref="J191:K191"/>
    <mergeCell ref="AL425:AM425"/>
    <mergeCell ref="C176:G176"/>
    <mergeCell ref="J176:K176"/>
    <mergeCell ref="C177:G177"/>
    <mergeCell ref="J177:K177"/>
    <mergeCell ref="C178:G178"/>
    <mergeCell ref="J178:K178"/>
    <mergeCell ref="C179:G179"/>
    <mergeCell ref="J179:K179"/>
    <mergeCell ref="C180:G180"/>
    <mergeCell ref="J180:K180"/>
    <mergeCell ref="C181:G181"/>
    <mergeCell ref="J181:K181"/>
    <mergeCell ref="C182:G182"/>
    <mergeCell ref="J182:K182"/>
    <mergeCell ref="C183:G183"/>
    <mergeCell ref="J183:K183"/>
    <mergeCell ref="C184:G184"/>
    <mergeCell ref="J184:K184"/>
    <mergeCell ref="C185:G185"/>
    <mergeCell ref="J185:K185"/>
    <mergeCell ref="C186:G186"/>
    <mergeCell ref="J186:K186"/>
    <mergeCell ref="C187:G187"/>
    <mergeCell ref="E17:P18"/>
    <mergeCell ref="F8:I8"/>
    <mergeCell ref="E19:P21"/>
    <mergeCell ref="F10:I10"/>
    <mergeCell ref="A1:AY1"/>
    <mergeCell ref="A2:AY2"/>
    <mergeCell ref="A3:AY3"/>
    <mergeCell ref="A4:AY4"/>
    <mergeCell ref="J23:K23"/>
    <mergeCell ref="A5:AY5"/>
    <mergeCell ref="O23:Q23"/>
    <mergeCell ref="C23:G23"/>
    <mergeCell ref="C31:G31"/>
    <mergeCell ref="C32:G32"/>
    <mergeCell ref="J34:K34"/>
    <mergeCell ref="J35:K35"/>
    <mergeCell ref="C34:G34"/>
    <mergeCell ref="C35:G35"/>
    <mergeCell ref="C44:G44"/>
    <mergeCell ref="C37:G37"/>
    <mergeCell ref="C38:G38"/>
    <mergeCell ref="C39:G39"/>
    <mergeCell ref="C40:G40"/>
    <mergeCell ref="C41:G41"/>
    <mergeCell ref="C36:G36"/>
    <mergeCell ref="C33:G33"/>
    <mergeCell ref="J31:K31"/>
    <mergeCell ref="J32:K32"/>
    <mergeCell ref="J33:K33"/>
    <mergeCell ref="C24:G24"/>
    <mergeCell ref="C25:G25"/>
    <mergeCell ref="C26:G26"/>
    <mergeCell ref="C27:G27"/>
    <mergeCell ref="C28:G28"/>
    <mergeCell ref="C29:G29"/>
    <mergeCell ref="C30:G30"/>
    <mergeCell ref="J26:K26"/>
    <mergeCell ref="J27:K27"/>
    <mergeCell ref="J24:K24"/>
    <mergeCell ref="J25:K25"/>
    <mergeCell ref="J30:K30"/>
    <mergeCell ref="J28:K28"/>
    <mergeCell ref="J29:K29"/>
    <mergeCell ref="C47:G47"/>
    <mergeCell ref="J47:K47"/>
    <mergeCell ref="C46:G46"/>
    <mergeCell ref="J46:K46"/>
    <mergeCell ref="C45:G45"/>
    <mergeCell ref="J45:K45"/>
    <mergeCell ref="J43:K43"/>
    <mergeCell ref="J36:K36"/>
    <mergeCell ref="J42:K42"/>
    <mergeCell ref="J37:K37"/>
    <mergeCell ref="J38:K38"/>
    <mergeCell ref="J39:K39"/>
    <mergeCell ref="J41:K41"/>
    <mergeCell ref="J40:K40"/>
    <mergeCell ref="C42:G42"/>
    <mergeCell ref="C43:G43"/>
    <mergeCell ref="J44:K44"/>
    <mergeCell ref="C50:G50"/>
    <mergeCell ref="J50:K50"/>
    <mergeCell ref="C49:G49"/>
    <mergeCell ref="J49:K49"/>
    <mergeCell ref="C48:G48"/>
    <mergeCell ref="J48:K48"/>
    <mergeCell ref="C53:G53"/>
    <mergeCell ref="J53:K53"/>
    <mergeCell ref="C52:G52"/>
    <mergeCell ref="J52:K52"/>
    <mergeCell ref="C51:G51"/>
    <mergeCell ref="J51:K51"/>
    <mergeCell ref="C56:G56"/>
    <mergeCell ref="J56:K56"/>
    <mergeCell ref="C55:G55"/>
    <mergeCell ref="J55:K55"/>
    <mergeCell ref="C54:G54"/>
    <mergeCell ref="J54:K54"/>
    <mergeCell ref="C59:G59"/>
    <mergeCell ref="J59:K59"/>
    <mergeCell ref="C58:G58"/>
    <mergeCell ref="J58:K58"/>
    <mergeCell ref="C57:G57"/>
    <mergeCell ref="J57:K57"/>
    <mergeCell ref="C62:G62"/>
    <mergeCell ref="J62:K62"/>
    <mergeCell ref="C61:G61"/>
    <mergeCell ref="J61:K61"/>
    <mergeCell ref="C60:G60"/>
    <mergeCell ref="J60:K60"/>
    <mergeCell ref="C65:G65"/>
    <mergeCell ref="J65:K65"/>
    <mergeCell ref="C64:G64"/>
    <mergeCell ref="J64:K64"/>
    <mergeCell ref="C63:G63"/>
    <mergeCell ref="J63:K63"/>
    <mergeCell ref="C68:G68"/>
    <mergeCell ref="J68:K68"/>
    <mergeCell ref="C67:G67"/>
    <mergeCell ref="J67:K67"/>
    <mergeCell ref="C66:G66"/>
    <mergeCell ref="J66:K66"/>
    <mergeCell ref="C71:G71"/>
    <mergeCell ref="J71:K71"/>
    <mergeCell ref="C70:G70"/>
    <mergeCell ref="J70:K70"/>
    <mergeCell ref="C69:G69"/>
    <mergeCell ref="J69:K69"/>
    <mergeCell ref="C74:G74"/>
    <mergeCell ref="J74:K74"/>
    <mergeCell ref="C73:G73"/>
    <mergeCell ref="J73:K73"/>
    <mergeCell ref="C72:G72"/>
    <mergeCell ref="J72:K72"/>
    <mergeCell ref="C77:G77"/>
    <mergeCell ref="J77:K77"/>
    <mergeCell ref="C76:G76"/>
    <mergeCell ref="J76:K76"/>
    <mergeCell ref="C75:G75"/>
    <mergeCell ref="J75:K75"/>
    <mergeCell ref="C80:G80"/>
    <mergeCell ref="J80:K80"/>
    <mergeCell ref="C79:G79"/>
    <mergeCell ref="J79:K79"/>
    <mergeCell ref="C78:G78"/>
    <mergeCell ref="J78:K78"/>
    <mergeCell ref="C83:G83"/>
    <mergeCell ref="J83:K83"/>
    <mergeCell ref="C82:G82"/>
    <mergeCell ref="J82:K82"/>
    <mergeCell ref="C81:G81"/>
    <mergeCell ref="J81:K81"/>
    <mergeCell ref="C86:G86"/>
    <mergeCell ref="J86:K86"/>
    <mergeCell ref="C85:G85"/>
    <mergeCell ref="J85:K85"/>
    <mergeCell ref="C84:G84"/>
    <mergeCell ref="J84:K84"/>
    <mergeCell ref="C89:G89"/>
    <mergeCell ref="J89:K89"/>
    <mergeCell ref="C88:G88"/>
    <mergeCell ref="J88:K88"/>
    <mergeCell ref="C87:G87"/>
    <mergeCell ref="J87:K87"/>
    <mergeCell ref="C92:G92"/>
    <mergeCell ref="J92:K92"/>
    <mergeCell ref="C91:G91"/>
    <mergeCell ref="J91:K91"/>
    <mergeCell ref="C90:G90"/>
    <mergeCell ref="J90:K90"/>
    <mergeCell ref="C95:G95"/>
    <mergeCell ref="J95:K95"/>
    <mergeCell ref="C94:G94"/>
    <mergeCell ref="J94:K94"/>
    <mergeCell ref="C93:G93"/>
    <mergeCell ref="J93:K93"/>
    <mergeCell ref="C98:G98"/>
    <mergeCell ref="J98:K98"/>
    <mergeCell ref="C97:G97"/>
    <mergeCell ref="J97:K97"/>
    <mergeCell ref="C96:G96"/>
    <mergeCell ref="J96:K96"/>
    <mergeCell ref="C101:G101"/>
    <mergeCell ref="J101:K101"/>
    <mergeCell ref="C100:G100"/>
    <mergeCell ref="J100:K100"/>
    <mergeCell ref="C99:G99"/>
    <mergeCell ref="J99:K99"/>
    <mergeCell ref="C104:G104"/>
    <mergeCell ref="J104:K104"/>
    <mergeCell ref="C103:G103"/>
    <mergeCell ref="J103:K103"/>
    <mergeCell ref="C102:G102"/>
    <mergeCell ref="J102:K102"/>
    <mergeCell ref="C107:G107"/>
    <mergeCell ref="J107:K107"/>
    <mergeCell ref="C106:G106"/>
    <mergeCell ref="J106:K106"/>
    <mergeCell ref="C105:G105"/>
    <mergeCell ref="J105:K105"/>
    <mergeCell ref="C110:G110"/>
    <mergeCell ref="J110:K110"/>
    <mergeCell ref="C109:G109"/>
    <mergeCell ref="J109:K109"/>
    <mergeCell ref="C108:G108"/>
    <mergeCell ref="J108:K108"/>
    <mergeCell ref="C113:G113"/>
    <mergeCell ref="J113:K113"/>
    <mergeCell ref="C112:G112"/>
    <mergeCell ref="J112:K112"/>
    <mergeCell ref="C111:G111"/>
    <mergeCell ref="J111:K111"/>
    <mergeCell ref="C116:G116"/>
    <mergeCell ref="J116:K116"/>
    <mergeCell ref="C115:G115"/>
    <mergeCell ref="J115:K115"/>
    <mergeCell ref="C114:G114"/>
    <mergeCell ref="J114:K114"/>
    <mergeCell ref="C119:G119"/>
    <mergeCell ref="J119:K119"/>
    <mergeCell ref="C118:G118"/>
    <mergeCell ref="J118:K118"/>
    <mergeCell ref="C117:G117"/>
    <mergeCell ref="J117:K117"/>
    <mergeCell ref="C122:G122"/>
    <mergeCell ref="J122:K122"/>
    <mergeCell ref="C121:G121"/>
    <mergeCell ref="J121:K121"/>
    <mergeCell ref="C120:G120"/>
    <mergeCell ref="J120:K120"/>
    <mergeCell ref="C125:G125"/>
    <mergeCell ref="J125:K125"/>
    <mergeCell ref="C124:G124"/>
    <mergeCell ref="J124:K124"/>
    <mergeCell ref="C123:G123"/>
    <mergeCell ref="J123:K123"/>
    <mergeCell ref="C128:G128"/>
    <mergeCell ref="J128:K128"/>
    <mergeCell ref="C127:G127"/>
    <mergeCell ref="J127:K127"/>
    <mergeCell ref="C126:G126"/>
    <mergeCell ref="J126:K126"/>
    <mergeCell ref="C131:G131"/>
    <mergeCell ref="J131:K131"/>
    <mergeCell ref="C130:G130"/>
    <mergeCell ref="J130:K130"/>
    <mergeCell ref="C129:G129"/>
    <mergeCell ref="J129:K129"/>
    <mergeCell ref="C134:G134"/>
    <mergeCell ref="J134:K134"/>
    <mergeCell ref="C133:G133"/>
    <mergeCell ref="J133:K133"/>
    <mergeCell ref="C132:G132"/>
    <mergeCell ref="J132:K132"/>
    <mergeCell ref="C137:G137"/>
    <mergeCell ref="J137:K137"/>
    <mergeCell ref="C136:G136"/>
    <mergeCell ref="J136:K136"/>
    <mergeCell ref="C135:G135"/>
    <mergeCell ref="J135:K135"/>
    <mergeCell ref="C140:G140"/>
    <mergeCell ref="J140:K140"/>
    <mergeCell ref="C139:G139"/>
    <mergeCell ref="J139:K139"/>
    <mergeCell ref="C138:G138"/>
    <mergeCell ref="J138:K138"/>
    <mergeCell ref="C143:G143"/>
    <mergeCell ref="J143:K143"/>
    <mergeCell ref="C142:G142"/>
    <mergeCell ref="J142:K142"/>
    <mergeCell ref="C141:G141"/>
    <mergeCell ref="J141:K141"/>
    <mergeCell ref="C146:G146"/>
    <mergeCell ref="J146:K146"/>
    <mergeCell ref="C145:G145"/>
    <mergeCell ref="J145:K145"/>
    <mergeCell ref="C144:G144"/>
    <mergeCell ref="J144:K144"/>
    <mergeCell ref="C149:G149"/>
    <mergeCell ref="J149:K149"/>
    <mergeCell ref="C148:G148"/>
    <mergeCell ref="J148:K148"/>
    <mergeCell ref="C147:G147"/>
    <mergeCell ref="J147:K147"/>
    <mergeCell ref="C151:G151"/>
    <mergeCell ref="J151:K151"/>
    <mergeCell ref="C150:G150"/>
    <mergeCell ref="J150:K150"/>
    <mergeCell ref="C155:G155"/>
    <mergeCell ref="J155:K155"/>
    <mergeCell ref="C154:G154"/>
    <mergeCell ref="J154:K154"/>
    <mergeCell ref="C153:G153"/>
    <mergeCell ref="J153:K153"/>
    <mergeCell ref="C156:G156"/>
    <mergeCell ref="J156:K156"/>
    <mergeCell ref="C161:G161"/>
    <mergeCell ref="J161:K161"/>
    <mergeCell ref="C160:G160"/>
    <mergeCell ref="J160:K160"/>
    <mergeCell ref="C159:G159"/>
    <mergeCell ref="J159:K159"/>
    <mergeCell ref="C152:G152"/>
    <mergeCell ref="J152:K152"/>
    <mergeCell ref="J167:K167"/>
    <mergeCell ref="C166:G166"/>
    <mergeCell ref="J166:K166"/>
    <mergeCell ref="C165:G165"/>
    <mergeCell ref="J165:K165"/>
    <mergeCell ref="C158:G158"/>
    <mergeCell ref="J158:K158"/>
    <mergeCell ref="C157:G157"/>
    <mergeCell ref="J157:K157"/>
    <mergeCell ref="C164:G164"/>
    <mergeCell ref="J164:K164"/>
    <mergeCell ref="C163:G163"/>
    <mergeCell ref="J163:K163"/>
    <mergeCell ref="C162:G162"/>
    <mergeCell ref="J162:K162"/>
    <mergeCell ref="C167:G167"/>
    <mergeCell ref="J170:K170"/>
    <mergeCell ref="C169:G169"/>
    <mergeCell ref="J169:K169"/>
    <mergeCell ref="C168:G168"/>
    <mergeCell ref="J168:K168"/>
    <mergeCell ref="C175:G175"/>
    <mergeCell ref="J175:K175"/>
    <mergeCell ref="C174:G174"/>
    <mergeCell ref="J174:K174"/>
    <mergeCell ref="C173:G173"/>
    <mergeCell ref="J173:K173"/>
    <mergeCell ref="C172:G172"/>
    <mergeCell ref="J172:K172"/>
    <mergeCell ref="C171:G171"/>
    <mergeCell ref="J171:K171"/>
    <mergeCell ref="C170:G170"/>
  </mergeCells>
  <phoneticPr fontId="7" type="noConversion"/>
  <dataValidations count="2">
    <dataValidation type="list" allowBlank="1" showInputMessage="1" showErrorMessage="1" sqref="N24:N424">
      <formula1>"M,W"</formula1>
    </dataValidation>
    <dataValidation allowBlank="1" showInputMessage="1" showErrorMessage="1" prompt="如參加該項目，請填『1』_x000a_Please fill in &quot;1&quot; if you participate" sqref="X25:AM424"/>
  </dataValidations>
  <printOptions horizontalCentered="1" verticalCentered="1"/>
  <pageMargins left="0.11811023622047245" right="0.11811023622047245" top="0.19685039370078741" bottom="0.19685039370078741" header="0.31496062992125984" footer="0.31496062992125984"/>
  <pageSetup paperSize="9" scale="43" fitToHeight="0" orientation="landscape" verticalDpi="0" r:id="rId1"/>
  <headerFooter scaleWithDoc="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Key!$A$1:$A$58</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76"/>
  <sheetViews>
    <sheetView workbookViewId="0">
      <selection activeCell="F30" sqref="F30"/>
    </sheetView>
  </sheetViews>
  <sheetFormatPr defaultColWidth="9.140625" defaultRowHeight="15"/>
  <cols>
    <col min="1" max="1" width="9.140625" style="165"/>
    <col min="2" max="2" width="23.7109375" style="165" bestFit="1" customWidth="1"/>
    <col min="3" max="16" width="9.140625" style="165"/>
    <col min="17" max="17" width="16.5703125" style="165" bestFit="1" customWidth="1"/>
    <col min="18" max="18" width="15.7109375" style="165" customWidth="1"/>
    <col min="19" max="16384" width="9.140625" style="165"/>
  </cols>
  <sheetData>
    <row r="1" spans="1:46" s="163" customFormat="1" ht="18.75" customHeight="1">
      <c r="A1" s="246" t="str">
        <f>Cover!B2</f>
        <v>第七屆香港先進田徑錦標賽</v>
      </c>
      <c r="B1" s="246"/>
      <c r="C1" s="246"/>
      <c r="D1" s="246"/>
      <c r="E1" s="246"/>
      <c r="F1" s="246"/>
      <c r="G1" s="246"/>
      <c r="H1" s="246"/>
      <c r="I1" s="246"/>
      <c r="J1" s="246"/>
      <c r="K1" s="246"/>
      <c r="L1" s="246"/>
      <c r="M1" s="246"/>
      <c r="N1" s="246"/>
      <c r="O1" s="246"/>
      <c r="P1" s="246"/>
      <c r="Q1" s="246"/>
      <c r="R1" s="246"/>
      <c r="S1" s="246"/>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row>
    <row r="2" spans="1:46" s="163" customFormat="1" ht="18.75" customHeight="1">
      <c r="A2" s="246" t="str">
        <f>Cover!B3</f>
        <v xml:space="preserve">THE 7th HONG KONG MASTERS ATHLETICS CHAMPIONSHIPS </v>
      </c>
      <c r="B2" s="246"/>
      <c r="C2" s="246"/>
      <c r="D2" s="246"/>
      <c r="E2" s="246"/>
      <c r="F2" s="246"/>
      <c r="G2" s="246"/>
      <c r="H2" s="246"/>
      <c r="I2" s="246"/>
      <c r="J2" s="246"/>
      <c r="K2" s="246"/>
      <c r="L2" s="246"/>
      <c r="M2" s="246"/>
      <c r="N2" s="246"/>
      <c r="O2" s="246"/>
      <c r="P2" s="246"/>
      <c r="Q2" s="246"/>
      <c r="R2" s="246"/>
      <c r="S2" s="246"/>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row>
    <row r="3" spans="1:46" s="163" customFormat="1" ht="15.75" customHeight="1">
      <c r="A3" s="245" t="str">
        <f>Cover!B4</f>
        <v>二零二二年十一月廿七日、十二月四日 -  天水圍運動場</v>
      </c>
      <c r="B3" s="245"/>
      <c r="C3" s="245"/>
      <c r="D3" s="245"/>
      <c r="E3" s="245"/>
      <c r="F3" s="245"/>
      <c r="G3" s="245"/>
      <c r="H3" s="245"/>
      <c r="I3" s="245"/>
      <c r="J3" s="245"/>
      <c r="K3" s="245"/>
      <c r="L3" s="245"/>
      <c r="M3" s="245"/>
      <c r="N3" s="245"/>
      <c r="O3" s="245"/>
      <c r="P3" s="245"/>
      <c r="Q3" s="245"/>
      <c r="R3" s="245"/>
      <c r="S3" s="245"/>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row>
    <row r="4" spans="1:46" s="163" customFormat="1" ht="15.75" customHeight="1">
      <c r="A4" s="245" t="str">
        <f>Cover!B5</f>
        <v>27/November, 4/December, 2022 - Tin Shui Wai Sports Centre</v>
      </c>
      <c r="B4" s="245"/>
      <c r="C4" s="245"/>
      <c r="D4" s="245"/>
      <c r="E4" s="245"/>
      <c r="F4" s="245"/>
      <c r="G4" s="245"/>
      <c r="H4" s="245"/>
      <c r="I4" s="245"/>
      <c r="J4" s="245"/>
      <c r="K4" s="245"/>
      <c r="L4" s="245"/>
      <c r="M4" s="245"/>
      <c r="N4" s="245"/>
      <c r="O4" s="245"/>
      <c r="P4" s="245"/>
      <c r="Q4" s="245"/>
      <c r="R4" s="245"/>
      <c r="S4" s="245"/>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row>
    <row r="5" spans="1:46" s="163" customFormat="1" ht="15.75" customHeight="1">
      <c r="A5" s="245" t="s">
        <v>266</v>
      </c>
      <c r="B5" s="245"/>
      <c r="C5" s="245"/>
      <c r="D5" s="245"/>
      <c r="E5" s="245"/>
      <c r="F5" s="245"/>
      <c r="G5" s="245"/>
      <c r="H5" s="245"/>
      <c r="I5" s="245"/>
      <c r="J5" s="245"/>
      <c r="K5" s="245"/>
      <c r="L5" s="245"/>
      <c r="M5" s="245"/>
      <c r="N5" s="245"/>
      <c r="O5" s="245"/>
      <c r="P5" s="245"/>
      <c r="Q5" s="245"/>
      <c r="R5" s="245"/>
      <c r="S5" s="245"/>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row>
    <row r="6" spans="1:46" s="163" customFormat="1" ht="15.75" customHeight="1">
      <c r="A6" s="164"/>
      <c r="B6" s="164" t="s">
        <v>49</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row>
    <row r="7" spans="1:46" s="163" customFormat="1" ht="15.75" customHeight="1">
      <c r="A7" s="164"/>
      <c r="B7" s="164">
        <f>IF(Entry!$F$8="OTHER 其他",Entry!$F$10,Entry!$F$8)</f>
        <v>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row>
    <row r="8" spans="1:46" s="163" customFormat="1" ht="15.75" customHeight="1">
      <c r="A8" s="164"/>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row>
    <row r="9" spans="1:46" s="163" customFormat="1" ht="15.75" customHeight="1">
      <c r="A9" s="164"/>
      <c r="B9" s="160" t="s">
        <v>260</v>
      </c>
      <c r="C9" s="161" t="s">
        <v>167</v>
      </c>
      <c r="D9" s="161" t="s">
        <v>168</v>
      </c>
      <c r="E9" s="161" t="s">
        <v>169</v>
      </c>
      <c r="F9" s="161" t="s">
        <v>170</v>
      </c>
      <c r="G9" s="161" t="s">
        <v>171</v>
      </c>
      <c r="H9" s="161" t="s">
        <v>172</v>
      </c>
      <c r="I9" s="161" t="s">
        <v>173</v>
      </c>
      <c r="J9" s="161" t="s">
        <v>174</v>
      </c>
      <c r="K9" s="161" t="s">
        <v>175</v>
      </c>
      <c r="L9" s="161" t="s">
        <v>176</v>
      </c>
      <c r="M9" s="161" t="s">
        <v>177</v>
      </c>
      <c r="N9" s="161" t="s">
        <v>178</v>
      </c>
      <c r="O9" s="161" t="s">
        <v>179</v>
      </c>
      <c r="P9" s="161" t="s">
        <v>180</v>
      </c>
      <c r="Q9" s="161" t="s">
        <v>264</v>
      </c>
      <c r="R9" s="161"/>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row>
    <row r="10" spans="1:46" s="163" customFormat="1" ht="15.75" customHeight="1">
      <c r="A10" s="164"/>
      <c r="B10" s="160" t="s">
        <v>262</v>
      </c>
      <c r="C10" s="166"/>
      <c r="D10" s="166"/>
      <c r="E10" s="166"/>
      <c r="F10" s="166"/>
      <c r="G10" s="166"/>
      <c r="H10" s="166"/>
      <c r="I10" s="166"/>
      <c r="J10" s="166"/>
      <c r="K10" s="166"/>
      <c r="L10" s="166"/>
      <c r="M10" s="166"/>
      <c r="N10" s="166"/>
      <c r="O10" s="166"/>
      <c r="P10" s="166"/>
      <c r="Q10" s="166"/>
      <c r="R10" s="161">
        <f>SUM(C10:Q10)</f>
        <v>0</v>
      </c>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row>
    <row r="11" spans="1:46" s="163" customFormat="1" ht="15.75" customHeight="1">
      <c r="A11" s="164"/>
      <c r="B11" s="160" t="s">
        <v>263</v>
      </c>
      <c r="C11" s="166"/>
      <c r="D11" s="166"/>
      <c r="E11" s="166"/>
      <c r="F11" s="166"/>
      <c r="G11" s="166"/>
      <c r="H11" s="166"/>
      <c r="I11" s="166"/>
      <c r="J11" s="166"/>
      <c r="K11" s="166"/>
      <c r="L11" s="166"/>
      <c r="M11" s="166"/>
      <c r="N11" s="166"/>
      <c r="O11" s="166"/>
      <c r="P11" s="166"/>
      <c r="Q11" s="166"/>
      <c r="R11" s="161">
        <f>SUM(C11:Q11)</f>
        <v>0</v>
      </c>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row>
    <row r="12" spans="1:46" s="163" customFormat="1" ht="15.75" customHeight="1">
      <c r="A12" s="164"/>
      <c r="B12" s="164"/>
      <c r="C12" s="51"/>
      <c r="D12" s="51"/>
      <c r="E12" s="51"/>
      <c r="F12" s="51"/>
      <c r="G12" s="51"/>
      <c r="H12" s="51"/>
      <c r="I12" s="51"/>
      <c r="J12" s="51"/>
      <c r="K12" s="51"/>
      <c r="L12" s="51"/>
      <c r="M12" s="51"/>
      <c r="N12" s="51"/>
      <c r="O12" s="51"/>
      <c r="P12" s="51"/>
      <c r="Q12" s="51"/>
      <c r="R12" s="198"/>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row>
    <row r="13" spans="1:46" s="163" customFormat="1" ht="15.75" customHeight="1">
      <c r="A13" s="164"/>
      <c r="B13" s="160" t="s">
        <v>261</v>
      </c>
      <c r="C13" s="161" t="s">
        <v>182</v>
      </c>
      <c r="D13" s="161" t="s">
        <v>183</v>
      </c>
      <c r="E13" s="161" t="s">
        <v>184</v>
      </c>
      <c r="F13" s="161" t="s">
        <v>185</v>
      </c>
      <c r="G13" s="161" t="s">
        <v>186</v>
      </c>
      <c r="H13" s="161" t="s">
        <v>187</v>
      </c>
      <c r="I13" s="161" t="s">
        <v>188</v>
      </c>
      <c r="J13" s="161" t="s">
        <v>189</v>
      </c>
      <c r="K13" s="161" t="s">
        <v>190</v>
      </c>
      <c r="L13" s="161" t="s">
        <v>191</v>
      </c>
      <c r="M13" s="161" t="s">
        <v>192</v>
      </c>
      <c r="N13" s="161" t="s">
        <v>193</v>
      </c>
      <c r="O13" s="161" t="s">
        <v>194</v>
      </c>
      <c r="P13" s="161" t="s">
        <v>195</v>
      </c>
      <c r="Q13" s="161" t="s">
        <v>290</v>
      </c>
      <c r="R13" s="161"/>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row>
    <row r="14" spans="1:46" s="163" customFormat="1" ht="15.75" customHeight="1">
      <c r="A14" s="164"/>
      <c r="B14" s="160" t="s">
        <v>262</v>
      </c>
      <c r="C14" s="166"/>
      <c r="D14" s="166"/>
      <c r="E14" s="166"/>
      <c r="F14" s="166"/>
      <c r="G14" s="166"/>
      <c r="H14" s="166"/>
      <c r="I14" s="166"/>
      <c r="J14" s="166"/>
      <c r="K14" s="166"/>
      <c r="L14" s="166"/>
      <c r="M14" s="166"/>
      <c r="N14" s="166"/>
      <c r="O14" s="166"/>
      <c r="P14" s="166"/>
      <c r="Q14" s="166"/>
      <c r="R14" s="161">
        <f>SUM(C14:Q14)</f>
        <v>0</v>
      </c>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row>
    <row r="15" spans="1:46" s="163" customFormat="1" ht="15.75" customHeight="1">
      <c r="A15" s="164"/>
      <c r="B15" s="160" t="s">
        <v>263</v>
      </c>
      <c r="C15" s="166"/>
      <c r="D15" s="166"/>
      <c r="E15" s="166"/>
      <c r="F15" s="166"/>
      <c r="G15" s="166"/>
      <c r="H15" s="166"/>
      <c r="I15" s="166"/>
      <c r="J15" s="166"/>
      <c r="K15" s="166"/>
      <c r="L15" s="166"/>
      <c r="M15" s="166"/>
      <c r="N15" s="166"/>
      <c r="O15" s="166"/>
      <c r="P15" s="166"/>
      <c r="Q15" s="166"/>
      <c r="R15" s="161">
        <f>SUM(C15:Q15)</f>
        <v>0</v>
      </c>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row>
    <row r="16" spans="1:46" s="163" customFormat="1" ht="15.75" customHeight="1" thickBot="1">
      <c r="A16" s="164"/>
      <c r="B16" s="164"/>
      <c r="C16" s="164"/>
      <c r="D16" s="164"/>
      <c r="E16" s="164"/>
      <c r="F16" s="164"/>
      <c r="G16" s="164"/>
      <c r="H16" s="164"/>
      <c r="I16" s="164"/>
      <c r="J16" s="164"/>
      <c r="K16" s="164"/>
      <c r="L16" s="164"/>
      <c r="M16" s="164"/>
      <c r="N16" s="164"/>
      <c r="O16" s="164"/>
      <c r="P16" s="164"/>
      <c r="Q16" s="167" t="s">
        <v>265</v>
      </c>
      <c r="R16" s="168">
        <f>SUM(R14:R15,R10,R11)</f>
        <v>0</v>
      </c>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row>
    <row r="17" spans="1:46" s="163" customFormat="1" ht="15.75" customHeight="1" thickTop="1" thickBot="1">
      <c r="A17" s="164"/>
      <c r="B17" s="164"/>
      <c r="C17" s="164"/>
      <c r="D17" s="164"/>
      <c r="E17" s="164"/>
      <c r="F17" s="164"/>
      <c r="G17" s="164"/>
      <c r="H17" s="164"/>
      <c r="I17" s="164"/>
      <c r="J17" s="164"/>
      <c r="K17" s="164"/>
      <c r="L17" s="164"/>
      <c r="M17" s="164"/>
      <c r="N17" s="164"/>
      <c r="O17" s="164"/>
      <c r="P17" s="164"/>
      <c r="Q17" s="167"/>
      <c r="R17" s="198"/>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row>
    <row r="18" spans="1:46" s="163" customFormat="1" ht="15.75" customHeight="1" thickBot="1">
      <c r="A18" s="164"/>
      <c r="B18" s="164"/>
      <c r="C18" s="164"/>
      <c r="D18" s="164"/>
      <c r="E18" s="164"/>
      <c r="F18" s="164"/>
      <c r="G18" s="164"/>
      <c r="H18" s="164"/>
      <c r="I18" s="164"/>
      <c r="J18" s="164"/>
      <c r="K18" s="164"/>
      <c r="L18" s="164"/>
      <c r="M18" s="164"/>
      <c r="N18" s="164"/>
      <c r="O18" s="164"/>
      <c r="P18" s="164"/>
      <c r="Q18" s="169" t="s">
        <v>267</v>
      </c>
      <c r="R18" s="170">
        <f>R16*320</f>
        <v>0</v>
      </c>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row>
    <row r="19" spans="1:46" s="163" customFormat="1" ht="15.75" customHeight="1">
      <c r="A19" s="164" t="s">
        <v>42</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row>
    <row r="20" spans="1:46" s="163" customFormat="1" ht="15.75" customHeight="1">
      <c r="A20" s="164" t="s">
        <v>258</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row>
    <row r="21" spans="1:46" s="163" customFormat="1" ht="15.75" customHeight="1">
      <c r="A21" s="164" t="s">
        <v>259</v>
      </c>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row>
    <row r="22" spans="1:46" s="163" customFormat="1" ht="15.75" customHeight="1">
      <c r="A22" s="164" t="s">
        <v>310</v>
      </c>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row>
    <row r="23" spans="1:46" s="163" customFormat="1" ht="15.75" customHeight="1">
      <c r="A23" s="164" t="s">
        <v>311</v>
      </c>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row>
    <row r="24" spans="1:46" s="163" customFormat="1" ht="15.75" customHeight="1">
      <c r="A24" s="164"/>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row>
    <row r="25" spans="1:46" s="163" customFormat="1" ht="15.75" customHeight="1">
      <c r="A25" s="164"/>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row>
    <row r="26" spans="1:46" s="163" customFormat="1" ht="15.75" customHeight="1">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row>
    <row r="27" spans="1:46" s="163" customFormat="1" ht="15.75" customHeight="1">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row>
    <row r="28" spans="1:46" s="163" customFormat="1" ht="15.75" customHeight="1">
      <c r="A28" s="164"/>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row>
    <row r="29" spans="1:46" s="163" customFormat="1" ht="15.75" customHeight="1">
      <c r="A29" s="164"/>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row>
    <row r="30" spans="1:46" s="163" customFormat="1" ht="15.75" customHeight="1">
      <c r="A30" s="164"/>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row>
    <row r="31" spans="1:46" s="163" customFormat="1" ht="15.75" customHeight="1">
      <c r="A31" s="164"/>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row>
    <row r="32" spans="1:46" s="163" customFormat="1" ht="15.75" customHeight="1">
      <c r="A32" s="164"/>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row>
    <row r="33" spans="1:46" s="163" customFormat="1" ht="15.75" customHeight="1">
      <c r="A33" s="164"/>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row>
    <row r="34" spans="1:46" s="163" customFormat="1" ht="15.75" customHeight="1">
      <c r="A34" s="164"/>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row>
    <row r="35" spans="1:46" s="163" customFormat="1" ht="15.75" customHeight="1">
      <c r="A35" s="164"/>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row>
    <row r="36" spans="1:46" s="163" customFormat="1" ht="15.75" customHeight="1">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row>
    <row r="37" spans="1:46" s="163" customFormat="1" ht="15.75" customHeight="1">
      <c r="A37" s="164"/>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row>
    <row r="38" spans="1:46" s="163" customFormat="1" ht="15.75" customHeight="1">
      <c r="A38" s="164"/>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row>
    <row r="39" spans="1:46" s="163" customFormat="1" ht="15.75" customHeight="1">
      <c r="A39" s="164"/>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row>
    <row r="40" spans="1:46" s="163" customFormat="1" ht="15.75" customHeight="1">
      <c r="A40" s="164"/>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row>
    <row r="41" spans="1:46" s="163" customFormat="1" ht="15.75" customHeight="1">
      <c r="A41" s="164"/>
      <c r="B41" s="164"/>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4"/>
    </row>
    <row r="42" spans="1:46" s="163" customFormat="1" ht="15.75" customHeight="1">
      <c r="A42" s="164"/>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row>
    <row r="43" spans="1:46" s="163" customFormat="1" ht="15.75" customHeight="1">
      <c r="A43" s="164"/>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row>
    <row r="44" spans="1:46" s="163" customFormat="1" ht="15.75" customHeight="1">
      <c r="A44" s="164"/>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row>
    <row r="45" spans="1:46" s="163" customFormat="1" ht="15.75" customHeight="1">
      <c r="A45" s="164"/>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row>
    <row r="46" spans="1:46" s="163" customFormat="1" ht="15.75" customHeight="1">
      <c r="A46" s="16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row>
    <row r="47" spans="1:46" s="163" customFormat="1" ht="15.75" customHeight="1">
      <c r="A47" s="164"/>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row>
    <row r="48" spans="1:46" s="163" customFormat="1" ht="15.75" customHeight="1">
      <c r="A48" s="164"/>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row>
    <row r="49" spans="1:46" s="163" customFormat="1" ht="15.75" customHeight="1">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row>
    <row r="50" spans="1:46" s="163" customFormat="1" ht="15.75" customHeight="1">
      <c r="A50" s="164"/>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row>
    <row r="51" spans="1:46" s="163" customFormat="1" ht="15.75" customHeight="1">
      <c r="A51" s="164"/>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row>
    <row r="52" spans="1:46" s="163" customFormat="1" ht="15.75" customHeight="1">
      <c r="A52" s="164"/>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row>
    <row r="53" spans="1:46" s="163" customFormat="1" ht="15.75" customHeight="1">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row>
    <row r="54" spans="1:46" s="163" customFormat="1" ht="15.75" customHeight="1">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row>
    <row r="55" spans="1:46" s="163" customFormat="1" ht="15.75" customHeight="1">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row>
    <row r="56" spans="1:46" s="163" customFormat="1" ht="15.75" customHeight="1">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row>
    <row r="57" spans="1:46" s="163" customFormat="1" ht="15.7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row>
    <row r="58" spans="1:46" s="163" customFormat="1" ht="15.75" customHeight="1">
      <c r="A58" s="164"/>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row>
    <row r="59" spans="1:46" s="163" customFormat="1" ht="15.75" customHeight="1">
      <c r="A59" s="164"/>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row>
    <row r="60" spans="1:46" s="163" customFormat="1" ht="15.75" customHeight="1">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row>
    <row r="61" spans="1:46" s="163" customFormat="1" ht="15.75" customHeight="1">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row>
    <row r="62" spans="1:46" s="163" customFormat="1" ht="15.75" customHeight="1">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64"/>
      <c r="AS62" s="164"/>
      <c r="AT62" s="164"/>
    </row>
    <row r="63" spans="1:46" s="163" customFormat="1" ht="15.75" customHeight="1">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row>
    <row r="64" spans="1:46" s="163" customFormat="1" ht="15.75" customHeight="1">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row>
    <row r="65" spans="1:46" s="163" customFormat="1" ht="15.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row>
    <row r="66" spans="1:46" s="163" customFormat="1" ht="15.75" customHeight="1">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row>
    <row r="67" spans="1:46" s="163" customFormat="1" ht="15.75" customHeight="1">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row>
    <row r="68" spans="1:46" s="163" customFormat="1" ht="15.75" customHeight="1">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row>
    <row r="69" spans="1:46" s="163" customFormat="1" ht="15.75" customHeight="1">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row>
    <row r="70" spans="1:46" s="163" customFormat="1" ht="15.75" customHeight="1">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row>
    <row r="71" spans="1:46" s="163" customFormat="1" ht="15.75" customHeight="1">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row>
    <row r="72" spans="1:46" s="163" customFormat="1" ht="15.75" customHeight="1">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row>
    <row r="73" spans="1:46" s="163" customFormat="1" ht="15.75" customHeight="1">
      <c r="A73" s="164"/>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row>
    <row r="74" spans="1:46" s="163" customFormat="1" ht="15.75" customHeight="1">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4"/>
      <c r="AS74" s="164"/>
      <c r="AT74" s="164"/>
    </row>
    <row r="75" spans="1:46" s="163" customFormat="1" ht="15.75" customHeight="1">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4"/>
      <c r="AS75" s="164"/>
      <c r="AT75" s="164"/>
    </row>
    <row r="76" spans="1:46" s="163" customFormat="1" ht="15.75" customHeight="1">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row>
    <row r="77" spans="1:46" s="163" customFormat="1" ht="15.75" customHeight="1">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row>
    <row r="78" spans="1:46" s="163" customFormat="1" ht="15.75" customHeight="1">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64"/>
      <c r="AS78" s="164"/>
      <c r="AT78" s="164"/>
    </row>
    <row r="79" spans="1:46" s="163" customFormat="1" ht="15.75" customHeight="1">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row>
    <row r="80" spans="1:46" s="163" customFormat="1" ht="15.75" customHeight="1">
      <c r="A80" s="164"/>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row>
    <row r="81" spans="1:46" s="163" customFormat="1" ht="15.75" customHeight="1">
      <c r="A81" s="164"/>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164"/>
      <c r="AI81" s="164"/>
      <c r="AJ81" s="164"/>
      <c r="AK81" s="164"/>
      <c r="AL81" s="164"/>
      <c r="AM81" s="164"/>
      <c r="AN81" s="164"/>
      <c r="AO81" s="164"/>
      <c r="AP81" s="164"/>
      <c r="AQ81" s="164"/>
      <c r="AR81" s="164"/>
      <c r="AS81" s="164"/>
      <c r="AT81" s="164"/>
    </row>
    <row r="82" spans="1:46" s="163" customFormat="1" ht="15.75" customHeight="1">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c r="AI82" s="164"/>
      <c r="AJ82" s="164"/>
      <c r="AK82" s="164"/>
      <c r="AL82" s="164"/>
      <c r="AM82" s="164"/>
      <c r="AN82" s="164"/>
      <c r="AO82" s="164"/>
      <c r="AP82" s="164"/>
      <c r="AQ82" s="164"/>
      <c r="AR82" s="164"/>
      <c r="AS82" s="164"/>
      <c r="AT82" s="164"/>
    </row>
    <row r="83" spans="1:46" s="163" customFormat="1" ht="15.75" customHeight="1">
      <c r="A83" s="164"/>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64"/>
      <c r="AS83" s="164"/>
      <c r="AT83" s="164"/>
    </row>
    <row r="84" spans="1:46" s="163" customFormat="1" ht="15.75" customHeight="1">
      <c r="A84" s="164"/>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row>
    <row r="85" spans="1:46" s="163" customFormat="1" ht="15.75" customHeight="1">
      <c r="A85" s="164"/>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row>
    <row r="86" spans="1:46" s="163" customFormat="1" ht="15.75" customHeight="1">
      <c r="A86" s="164"/>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64"/>
      <c r="AS86" s="164"/>
      <c r="AT86" s="164"/>
    </row>
    <row r="87" spans="1:46" s="163" customFormat="1" ht="15.75" customHeight="1">
      <c r="A87" s="164"/>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c r="AF87" s="164"/>
      <c r="AG87" s="164"/>
      <c r="AH87" s="164"/>
      <c r="AI87" s="164"/>
      <c r="AJ87" s="164"/>
      <c r="AK87" s="164"/>
      <c r="AL87" s="164"/>
      <c r="AM87" s="164"/>
      <c r="AN87" s="164"/>
      <c r="AO87" s="164"/>
      <c r="AP87" s="164"/>
      <c r="AQ87" s="164"/>
      <c r="AR87" s="164"/>
      <c r="AS87" s="164"/>
      <c r="AT87" s="164"/>
    </row>
    <row r="88" spans="1:46" s="163" customFormat="1" ht="15.75" customHeight="1">
      <c r="A88" s="164"/>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row>
    <row r="89" spans="1:46" s="163" customFormat="1" ht="15.75" customHeight="1">
      <c r="A89" s="164"/>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row>
    <row r="90" spans="1:46" s="163" customFormat="1" ht="15.75" customHeight="1">
      <c r="A90" s="164"/>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164"/>
      <c r="AQ90" s="164"/>
      <c r="AR90" s="164"/>
      <c r="AS90" s="164"/>
      <c r="AT90" s="164"/>
    </row>
    <row r="91" spans="1:46" s="163" customFormat="1" ht="15.75" customHeight="1">
      <c r="A91" s="164"/>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row>
    <row r="92" spans="1:46" s="163" customFormat="1" ht="15.75" customHeight="1">
      <c r="A92" s="164"/>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64"/>
      <c r="AS92" s="164"/>
      <c r="AT92" s="164"/>
    </row>
    <row r="93" spans="1:46" s="163" customFormat="1" ht="15.75" customHeight="1">
      <c r="A93" s="164"/>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64"/>
      <c r="AH93" s="164"/>
      <c r="AI93" s="164"/>
      <c r="AJ93" s="164"/>
      <c r="AK93" s="164"/>
      <c r="AL93" s="164"/>
      <c r="AM93" s="164"/>
      <c r="AN93" s="164"/>
      <c r="AO93" s="164"/>
      <c r="AP93" s="164"/>
      <c r="AQ93" s="164"/>
      <c r="AR93" s="164"/>
      <c r="AS93" s="164"/>
      <c r="AT93" s="164"/>
    </row>
    <row r="94" spans="1:46" s="163" customFormat="1" ht="15.75" customHeight="1">
      <c r="A94" s="164"/>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64"/>
      <c r="AH94" s="164"/>
      <c r="AI94" s="164"/>
      <c r="AJ94" s="164"/>
      <c r="AK94" s="164"/>
      <c r="AL94" s="164"/>
      <c r="AM94" s="164"/>
      <c r="AN94" s="164"/>
      <c r="AO94" s="164"/>
      <c r="AP94" s="164"/>
      <c r="AQ94" s="164"/>
      <c r="AR94" s="164"/>
      <c r="AS94" s="164"/>
      <c r="AT94" s="164"/>
    </row>
    <row r="95" spans="1:46" s="163" customFormat="1" ht="15.75" customHeight="1">
      <c r="A95" s="164"/>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64"/>
      <c r="AH95" s="164"/>
      <c r="AI95" s="164"/>
      <c r="AJ95" s="164"/>
      <c r="AK95" s="164"/>
      <c r="AL95" s="164"/>
      <c r="AM95" s="164"/>
      <c r="AN95" s="164"/>
      <c r="AO95" s="164"/>
      <c r="AP95" s="164"/>
      <c r="AQ95" s="164"/>
      <c r="AR95" s="164"/>
      <c r="AS95" s="164"/>
      <c r="AT95" s="164"/>
    </row>
    <row r="96" spans="1:46" s="163" customFormat="1" ht="15.75" customHeight="1">
      <c r="A96" s="164"/>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64"/>
      <c r="AH96" s="164"/>
      <c r="AI96" s="164"/>
      <c r="AJ96" s="164"/>
      <c r="AK96" s="164"/>
      <c r="AL96" s="164"/>
      <c r="AM96" s="164"/>
      <c r="AN96" s="164"/>
      <c r="AO96" s="164"/>
      <c r="AP96" s="164"/>
      <c r="AQ96" s="164"/>
      <c r="AR96" s="164"/>
      <c r="AS96" s="164"/>
      <c r="AT96" s="164"/>
    </row>
    <row r="97" spans="1:46" s="163" customFormat="1" ht="15.75" customHeight="1">
      <c r="A97" s="164"/>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64"/>
      <c r="AH97" s="164"/>
      <c r="AI97" s="164"/>
      <c r="AJ97" s="164"/>
      <c r="AK97" s="164"/>
      <c r="AL97" s="164"/>
      <c r="AM97" s="164"/>
      <c r="AN97" s="164"/>
      <c r="AO97" s="164"/>
      <c r="AP97" s="164"/>
      <c r="AQ97" s="164"/>
      <c r="AR97" s="164"/>
      <c r="AS97" s="164"/>
      <c r="AT97" s="164"/>
    </row>
    <row r="98" spans="1:46" s="163" customFormat="1" ht="15.75" customHeight="1">
      <c r="A98" s="164"/>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64"/>
      <c r="AH98" s="164"/>
      <c r="AI98" s="164"/>
      <c r="AJ98" s="164"/>
      <c r="AK98" s="164"/>
      <c r="AL98" s="164"/>
      <c r="AM98" s="164"/>
      <c r="AN98" s="164"/>
      <c r="AO98" s="164"/>
      <c r="AP98" s="164"/>
      <c r="AQ98" s="164"/>
      <c r="AR98" s="164"/>
      <c r="AS98" s="164"/>
      <c r="AT98" s="164"/>
    </row>
    <row r="99" spans="1:46" s="163" customFormat="1" ht="15.75" customHeight="1">
      <c r="A99" s="164"/>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c r="AG99" s="164"/>
      <c r="AH99" s="164"/>
      <c r="AI99" s="164"/>
      <c r="AJ99" s="164"/>
      <c r="AK99" s="164"/>
      <c r="AL99" s="164"/>
      <c r="AM99" s="164"/>
      <c r="AN99" s="164"/>
      <c r="AO99" s="164"/>
      <c r="AP99" s="164"/>
      <c r="AQ99" s="164"/>
      <c r="AR99" s="164"/>
      <c r="AS99" s="164"/>
      <c r="AT99" s="164"/>
    </row>
    <row r="100" spans="1:46" s="163" customFormat="1" ht="15.75" customHeight="1">
      <c r="A100" s="164"/>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row>
    <row r="101" spans="1:46" s="163" customFormat="1" ht="15.75" customHeight="1">
      <c r="A101" s="164"/>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c r="AE101" s="164"/>
      <c r="AF101" s="164"/>
      <c r="AG101" s="164"/>
      <c r="AH101" s="164"/>
      <c r="AI101" s="164"/>
      <c r="AJ101" s="164"/>
      <c r="AK101" s="164"/>
      <c r="AL101" s="164"/>
      <c r="AM101" s="164"/>
      <c r="AN101" s="164"/>
      <c r="AO101" s="164"/>
      <c r="AP101" s="164"/>
      <c r="AQ101" s="164"/>
      <c r="AR101" s="164"/>
      <c r="AS101" s="164"/>
      <c r="AT101" s="164"/>
    </row>
    <row r="102" spans="1:46" s="163" customFormat="1" ht="15.75" customHeight="1">
      <c r="A102" s="164"/>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4"/>
      <c r="AI102" s="164"/>
      <c r="AJ102" s="164"/>
      <c r="AK102" s="164"/>
      <c r="AL102" s="164"/>
      <c r="AM102" s="164"/>
      <c r="AN102" s="164"/>
      <c r="AO102" s="164"/>
      <c r="AP102" s="164"/>
      <c r="AQ102" s="164"/>
      <c r="AR102" s="164"/>
      <c r="AS102" s="164"/>
      <c r="AT102" s="164"/>
    </row>
    <row r="103" spans="1:46" s="163" customFormat="1" ht="15.75" customHeight="1">
      <c r="A103" s="164"/>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164"/>
      <c r="AO103" s="164"/>
      <c r="AP103" s="164"/>
      <c r="AQ103" s="164"/>
      <c r="AR103" s="164"/>
      <c r="AS103" s="164"/>
      <c r="AT103" s="164"/>
    </row>
    <row r="104" spans="1:46" s="163" customFormat="1" ht="15.75" customHeight="1">
      <c r="A104" s="164"/>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row>
    <row r="105" spans="1:46" s="163" customFormat="1" ht="15.75" customHeight="1">
      <c r="A105" s="164"/>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4"/>
      <c r="AE105" s="164"/>
      <c r="AF105" s="164"/>
      <c r="AG105" s="164"/>
      <c r="AH105" s="164"/>
      <c r="AI105" s="164"/>
      <c r="AJ105" s="164"/>
      <c r="AK105" s="164"/>
      <c r="AL105" s="164"/>
      <c r="AM105" s="164"/>
      <c r="AN105" s="164"/>
      <c r="AO105" s="164"/>
      <c r="AP105" s="164"/>
      <c r="AQ105" s="164"/>
      <c r="AR105" s="164"/>
      <c r="AS105" s="164"/>
      <c r="AT105" s="164"/>
    </row>
    <row r="106" spans="1:46" s="163" customFormat="1" ht="15.75" customHeight="1">
      <c r="A106" s="164"/>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row>
    <row r="107" spans="1:46" s="163" customFormat="1" ht="15.75" customHeight="1">
      <c r="A107" s="164"/>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row>
    <row r="108" spans="1:46" s="163" customFormat="1" ht="15.75" customHeight="1">
      <c r="A108" s="164"/>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row>
    <row r="109" spans="1:46" s="163" customFormat="1" ht="15.75"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c r="AQ109" s="164"/>
      <c r="AR109" s="164"/>
      <c r="AS109" s="164"/>
      <c r="AT109" s="164"/>
    </row>
    <row r="110" spans="1:46" s="163" customFormat="1" ht="15.75" customHeight="1">
      <c r="A110" s="164"/>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c r="AQ110" s="164"/>
      <c r="AR110" s="164"/>
      <c r="AS110" s="164"/>
      <c r="AT110" s="164"/>
    </row>
    <row r="111" spans="1:46" s="163" customFormat="1" ht="15.75" customHeight="1">
      <c r="A111" s="164"/>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4"/>
      <c r="AR111" s="164"/>
      <c r="AS111" s="164"/>
      <c r="AT111" s="164"/>
    </row>
    <row r="112" spans="1:46" s="163" customFormat="1" ht="15.75" customHeight="1">
      <c r="A112" s="164"/>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row>
    <row r="113" spans="1:46" s="163" customFormat="1" ht="15.75"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row>
    <row r="114" spans="1:46" s="163" customFormat="1" ht="15.75" customHeight="1">
      <c r="A114" s="164"/>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row>
    <row r="115" spans="1:46" s="163" customFormat="1" ht="15.75" customHeight="1">
      <c r="A115" s="164"/>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4"/>
      <c r="AK115" s="164"/>
      <c r="AL115" s="164"/>
      <c r="AM115" s="164"/>
      <c r="AN115" s="164"/>
      <c r="AO115" s="164"/>
      <c r="AP115" s="164"/>
      <c r="AQ115" s="164"/>
      <c r="AR115" s="164"/>
      <c r="AS115" s="164"/>
      <c r="AT115" s="164"/>
    </row>
    <row r="116" spans="1:46" s="163" customFormat="1" ht="15.75" customHeight="1">
      <c r="A116" s="164"/>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row>
    <row r="117" spans="1:46" s="163" customFormat="1" ht="15.75" customHeight="1">
      <c r="A117" s="164"/>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row>
    <row r="118" spans="1:46" s="163" customFormat="1" ht="15.75" customHeight="1">
      <c r="A118" s="164"/>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c r="AF118" s="164"/>
      <c r="AG118" s="164"/>
      <c r="AH118" s="164"/>
      <c r="AI118" s="164"/>
      <c r="AJ118" s="164"/>
      <c r="AK118" s="164"/>
      <c r="AL118" s="164"/>
      <c r="AM118" s="164"/>
      <c r="AN118" s="164"/>
      <c r="AO118" s="164"/>
      <c r="AP118" s="164"/>
      <c r="AQ118" s="164"/>
      <c r="AR118" s="164"/>
      <c r="AS118" s="164"/>
      <c r="AT118" s="164"/>
    </row>
    <row r="119" spans="1:46" s="163" customFormat="1" ht="15.75" customHeight="1">
      <c r="A119" s="164"/>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row>
    <row r="120" spans="1:46" s="163" customFormat="1" ht="15.75" customHeight="1">
      <c r="A120" s="164"/>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64"/>
      <c r="AL120" s="164"/>
      <c r="AM120" s="164"/>
      <c r="AN120" s="164"/>
      <c r="AO120" s="164"/>
      <c r="AP120" s="164"/>
      <c r="AQ120" s="164"/>
      <c r="AR120" s="164"/>
      <c r="AS120" s="164"/>
      <c r="AT120" s="164"/>
    </row>
    <row r="121" spans="1:46" s="163" customFormat="1" ht="15.75" customHeight="1">
      <c r="A121" s="164"/>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164"/>
      <c r="AL121" s="164"/>
      <c r="AM121" s="164"/>
      <c r="AN121" s="164"/>
      <c r="AO121" s="164"/>
      <c r="AP121" s="164"/>
      <c r="AQ121" s="164"/>
      <c r="AR121" s="164"/>
      <c r="AS121" s="164"/>
      <c r="AT121" s="164"/>
    </row>
    <row r="122" spans="1:46" s="163" customFormat="1" ht="15.75" customHeight="1">
      <c r="A122" s="16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64"/>
      <c r="AG122" s="164"/>
      <c r="AH122" s="164"/>
      <c r="AI122" s="164"/>
      <c r="AJ122" s="164"/>
      <c r="AK122" s="164"/>
      <c r="AL122" s="164"/>
      <c r="AM122" s="164"/>
      <c r="AN122" s="164"/>
      <c r="AO122" s="164"/>
      <c r="AP122" s="164"/>
      <c r="AQ122" s="164"/>
      <c r="AR122" s="164"/>
      <c r="AS122" s="164"/>
      <c r="AT122" s="164"/>
    </row>
    <row r="123" spans="1:46" s="163" customFormat="1" ht="15.75" customHeight="1">
      <c r="A123" s="164"/>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4"/>
      <c r="AL123" s="164"/>
      <c r="AM123" s="164"/>
      <c r="AN123" s="164"/>
      <c r="AO123" s="164"/>
      <c r="AP123" s="164"/>
      <c r="AQ123" s="164"/>
      <c r="AR123" s="164"/>
      <c r="AS123" s="164"/>
      <c r="AT123" s="164"/>
    </row>
    <row r="124" spans="1:46" s="163" customFormat="1" ht="15.75" customHeight="1">
      <c r="A124" s="164"/>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c r="AF124" s="164"/>
      <c r="AG124" s="164"/>
      <c r="AH124" s="164"/>
      <c r="AI124" s="164"/>
      <c r="AJ124" s="164"/>
      <c r="AK124" s="164"/>
      <c r="AL124" s="164"/>
      <c r="AM124" s="164"/>
      <c r="AN124" s="164"/>
      <c r="AO124" s="164"/>
      <c r="AP124" s="164"/>
      <c r="AQ124" s="164"/>
      <c r="AR124" s="164"/>
      <c r="AS124" s="164"/>
      <c r="AT124" s="164"/>
    </row>
    <row r="125" spans="1:46" s="163" customFormat="1" ht="15.75" customHeight="1">
      <c r="A125" s="164"/>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row>
    <row r="126" spans="1:46" s="163" customFormat="1" ht="15.75" customHeight="1">
      <c r="A126" s="164"/>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c r="AF126" s="164"/>
      <c r="AG126" s="164"/>
      <c r="AH126" s="164"/>
      <c r="AI126" s="164"/>
      <c r="AJ126" s="164"/>
      <c r="AK126" s="164"/>
      <c r="AL126" s="164"/>
      <c r="AM126" s="164"/>
      <c r="AN126" s="164"/>
      <c r="AO126" s="164"/>
      <c r="AP126" s="164"/>
      <c r="AQ126" s="164"/>
      <c r="AR126" s="164"/>
      <c r="AS126" s="164"/>
      <c r="AT126" s="164"/>
    </row>
    <row r="127" spans="1:46" s="163" customFormat="1" ht="15.75" customHeight="1">
      <c r="A127" s="164"/>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4"/>
      <c r="AR127" s="164"/>
      <c r="AS127" s="164"/>
      <c r="AT127" s="164"/>
    </row>
    <row r="128" spans="1:46" s="163" customFormat="1" ht="15.75" customHeight="1">
      <c r="A128" s="164"/>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c r="AG128" s="164"/>
      <c r="AH128" s="164"/>
      <c r="AI128" s="164"/>
      <c r="AJ128" s="164"/>
      <c r="AK128" s="164"/>
      <c r="AL128" s="164"/>
      <c r="AM128" s="164"/>
      <c r="AN128" s="164"/>
      <c r="AO128" s="164"/>
      <c r="AP128" s="164"/>
      <c r="AQ128" s="164"/>
      <c r="AR128" s="164"/>
      <c r="AS128" s="164"/>
      <c r="AT128" s="164"/>
    </row>
    <row r="129" spans="1:46" s="163" customFormat="1" ht="15.75" customHeight="1">
      <c r="A129" s="164"/>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c r="AL129" s="164"/>
      <c r="AM129" s="164"/>
      <c r="AN129" s="164"/>
      <c r="AO129" s="164"/>
      <c r="AP129" s="164"/>
      <c r="AQ129" s="164"/>
      <c r="AR129" s="164"/>
      <c r="AS129" s="164"/>
      <c r="AT129" s="164"/>
    </row>
    <row r="130" spans="1:46" s="163" customFormat="1" ht="15.75" customHeight="1">
      <c r="A130" s="164"/>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164"/>
      <c r="AM130" s="164"/>
      <c r="AN130" s="164"/>
      <c r="AO130" s="164"/>
      <c r="AP130" s="164"/>
      <c r="AQ130" s="164"/>
      <c r="AR130" s="164"/>
      <c r="AS130" s="164"/>
      <c r="AT130" s="164"/>
    </row>
    <row r="131" spans="1:46" s="163" customFormat="1" ht="15.75" customHeight="1">
      <c r="A131" s="164"/>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164"/>
      <c r="AE131" s="164"/>
      <c r="AF131" s="164"/>
      <c r="AG131" s="164"/>
      <c r="AH131" s="164"/>
      <c r="AI131" s="164"/>
      <c r="AJ131" s="164"/>
      <c r="AK131" s="164"/>
      <c r="AL131" s="164"/>
      <c r="AM131" s="164"/>
      <c r="AN131" s="164"/>
      <c r="AO131" s="164"/>
      <c r="AP131" s="164"/>
      <c r="AQ131" s="164"/>
      <c r="AR131" s="164"/>
      <c r="AS131" s="164"/>
      <c r="AT131" s="164"/>
    </row>
    <row r="132" spans="1:46" s="163" customFormat="1" ht="15.75" customHeight="1">
      <c r="A132" s="164"/>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c r="AL132" s="164"/>
      <c r="AM132" s="164"/>
      <c r="AN132" s="164"/>
      <c r="AO132" s="164"/>
      <c r="AP132" s="164"/>
      <c r="AQ132" s="164"/>
      <c r="AR132" s="164"/>
      <c r="AS132" s="164"/>
      <c r="AT132" s="164"/>
    </row>
    <row r="133" spans="1:46" s="163" customFormat="1" ht="15.75" customHeight="1">
      <c r="A133" s="164"/>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c r="AM133" s="164"/>
      <c r="AN133" s="164"/>
      <c r="AO133" s="164"/>
      <c r="AP133" s="164"/>
      <c r="AQ133" s="164"/>
      <c r="AR133" s="164"/>
      <c r="AS133" s="164"/>
      <c r="AT133" s="164"/>
    </row>
    <row r="134" spans="1:46" s="163" customFormat="1" ht="15.75" customHeight="1">
      <c r="A134" s="164"/>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c r="AB134" s="164"/>
      <c r="AC134" s="164"/>
      <c r="AD134" s="164"/>
      <c r="AE134" s="164"/>
      <c r="AF134" s="164"/>
      <c r="AG134" s="164"/>
      <c r="AH134" s="164"/>
      <c r="AI134" s="164"/>
      <c r="AJ134" s="164"/>
      <c r="AK134" s="164"/>
      <c r="AL134" s="164"/>
      <c r="AM134" s="164"/>
      <c r="AN134" s="164"/>
      <c r="AO134" s="164"/>
      <c r="AP134" s="164"/>
      <c r="AQ134" s="164"/>
      <c r="AR134" s="164"/>
      <c r="AS134" s="164"/>
      <c r="AT134" s="164"/>
    </row>
    <row r="135" spans="1:46" s="163" customFormat="1" ht="15.75" customHeight="1">
      <c r="A135" s="164"/>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c r="AM135" s="164"/>
      <c r="AN135" s="164"/>
      <c r="AO135" s="164"/>
      <c r="AP135" s="164"/>
      <c r="AQ135" s="164"/>
      <c r="AR135" s="164"/>
      <c r="AS135" s="164"/>
      <c r="AT135" s="164"/>
    </row>
    <row r="136" spans="1:46" s="163" customFormat="1" ht="15.75" customHeight="1">
      <c r="A136" s="164"/>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4"/>
      <c r="AR136" s="164"/>
      <c r="AS136" s="164"/>
      <c r="AT136" s="164"/>
    </row>
    <row r="137" spans="1:46" s="163" customFormat="1" ht="15.75" customHeight="1">
      <c r="A137" s="164"/>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4"/>
      <c r="AR137" s="164"/>
      <c r="AS137" s="164"/>
      <c r="AT137" s="164"/>
    </row>
    <row r="138" spans="1:46" s="163" customFormat="1" ht="15.75" customHeight="1">
      <c r="A138" s="164"/>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row>
    <row r="139" spans="1:46" s="163" customFormat="1" ht="15.75" customHeight="1">
      <c r="A139" s="164"/>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4"/>
      <c r="AR139" s="164"/>
      <c r="AS139" s="164"/>
      <c r="AT139" s="164"/>
    </row>
    <row r="140" spans="1:46" s="163" customFormat="1" ht="15.75" customHeight="1">
      <c r="A140" s="164"/>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4"/>
      <c r="AR140" s="164"/>
      <c r="AS140" s="164"/>
      <c r="AT140" s="164"/>
    </row>
    <row r="141" spans="1:46" s="163" customFormat="1" ht="15.75" customHeight="1">
      <c r="A141" s="164"/>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4"/>
      <c r="AR141" s="164"/>
      <c r="AS141" s="164"/>
      <c r="AT141" s="164"/>
    </row>
    <row r="142" spans="1:46" s="163" customFormat="1" ht="15.75" customHeight="1">
      <c r="A142" s="164"/>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4"/>
      <c r="AR142" s="164"/>
      <c r="AS142" s="164"/>
      <c r="AT142" s="164"/>
    </row>
    <row r="143" spans="1:46" s="163" customFormat="1" ht="15.75" customHeight="1">
      <c r="A143" s="164"/>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4"/>
      <c r="AR143" s="164"/>
      <c r="AS143" s="164"/>
      <c r="AT143" s="164"/>
    </row>
    <row r="144" spans="1:46" s="163" customFormat="1" ht="15.75" customHeight="1">
      <c r="A144" s="164"/>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4"/>
      <c r="AR144" s="164"/>
      <c r="AS144" s="164"/>
      <c r="AT144" s="164"/>
    </row>
    <row r="145" spans="1:46" s="163" customFormat="1" ht="15.75" customHeight="1">
      <c r="A145" s="164"/>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row>
    <row r="146" spans="1:46" s="163" customFormat="1" ht="15.75" customHeight="1">
      <c r="A146" s="164"/>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c r="AB146" s="164"/>
      <c r="AC146" s="164"/>
      <c r="AD146" s="164"/>
      <c r="AE146" s="164"/>
      <c r="AF146" s="164"/>
      <c r="AG146" s="164"/>
      <c r="AH146" s="164"/>
      <c r="AI146" s="164"/>
      <c r="AJ146" s="164"/>
      <c r="AK146" s="164"/>
      <c r="AL146" s="164"/>
      <c r="AM146" s="164"/>
      <c r="AN146" s="164"/>
      <c r="AO146" s="164"/>
      <c r="AP146" s="164"/>
      <c r="AQ146" s="164"/>
      <c r="AR146" s="164"/>
      <c r="AS146" s="164"/>
      <c r="AT146" s="164"/>
    </row>
    <row r="147" spans="1:46" s="163" customFormat="1" ht="15.75" customHeight="1">
      <c r="A147" s="164"/>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4"/>
      <c r="AR147" s="164"/>
      <c r="AS147" s="164"/>
      <c r="AT147" s="164"/>
    </row>
    <row r="148" spans="1:46" s="163" customFormat="1" ht="15.75" customHeight="1">
      <c r="A148" s="164"/>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4"/>
      <c r="AR148" s="164"/>
      <c r="AS148" s="164"/>
      <c r="AT148" s="164"/>
    </row>
    <row r="149" spans="1:46" s="163" customFormat="1" ht="15.75" customHeight="1">
      <c r="A149" s="164"/>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4"/>
      <c r="AR149" s="164"/>
      <c r="AS149" s="164"/>
      <c r="AT149" s="164"/>
    </row>
    <row r="150" spans="1:46" s="163" customFormat="1" ht="15.75" customHeight="1">
      <c r="A150" s="164"/>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64"/>
      <c r="AS150" s="164"/>
      <c r="AT150" s="164"/>
    </row>
    <row r="151" spans="1:46" s="163" customFormat="1" ht="15.75" customHeight="1">
      <c r="A151" s="164"/>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4"/>
      <c r="AR151" s="164"/>
      <c r="AS151" s="164"/>
      <c r="AT151" s="164"/>
    </row>
    <row r="152" spans="1:46" s="163" customFormat="1" ht="15.75" customHeight="1">
      <c r="A152" s="164"/>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E152" s="164"/>
      <c r="AF152" s="164"/>
      <c r="AG152" s="164"/>
      <c r="AH152" s="164"/>
      <c r="AI152" s="164"/>
      <c r="AJ152" s="164"/>
      <c r="AK152" s="164"/>
      <c r="AL152" s="164"/>
      <c r="AM152" s="164"/>
      <c r="AN152" s="164"/>
      <c r="AO152" s="164"/>
      <c r="AP152" s="164"/>
      <c r="AQ152" s="164"/>
      <c r="AR152" s="164"/>
      <c r="AS152" s="164"/>
      <c r="AT152" s="164"/>
    </row>
    <row r="153" spans="1:46" s="163" customFormat="1" ht="15.75" customHeight="1">
      <c r="A153" s="164"/>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row>
    <row r="154" spans="1:46" s="163" customFormat="1" ht="15.75" customHeight="1">
      <c r="A154" s="164"/>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c r="AB154" s="164"/>
      <c r="AC154" s="164"/>
      <c r="AD154" s="164"/>
      <c r="AE154" s="164"/>
      <c r="AF154" s="164"/>
      <c r="AG154" s="164"/>
      <c r="AH154" s="164"/>
      <c r="AI154" s="164"/>
      <c r="AJ154" s="164"/>
      <c r="AK154" s="164"/>
      <c r="AL154" s="164"/>
      <c r="AM154" s="164"/>
      <c r="AN154" s="164"/>
      <c r="AO154" s="164"/>
      <c r="AP154" s="164"/>
      <c r="AQ154" s="164"/>
      <c r="AR154" s="164"/>
      <c r="AS154" s="164"/>
      <c r="AT154" s="164"/>
    </row>
    <row r="155" spans="1:46" s="163" customFormat="1" ht="15.75" customHeight="1">
      <c r="A155" s="164"/>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c r="AB155" s="164"/>
      <c r="AC155" s="164"/>
      <c r="AD155" s="164"/>
      <c r="AE155" s="164"/>
      <c r="AF155" s="164"/>
      <c r="AG155" s="164"/>
      <c r="AH155" s="164"/>
      <c r="AI155" s="164"/>
      <c r="AJ155" s="164"/>
      <c r="AK155" s="164"/>
      <c r="AL155" s="164"/>
      <c r="AM155" s="164"/>
      <c r="AN155" s="164"/>
      <c r="AO155" s="164"/>
      <c r="AP155" s="164"/>
      <c r="AQ155" s="164"/>
      <c r="AR155" s="164"/>
      <c r="AS155" s="164"/>
      <c r="AT155" s="164"/>
    </row>
    <row r="156" spans="1:46" s="163" customFormat="1" ht="15.75" customHeight="1">
      <c r="A156" s="164"/>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c r="AB156" s="164"/>
      <c r="AC156" s="164"/>
      <c r="AD156" s="164"/>
      <c r="AE156" s="164"/>
      <c r="AF156" s="164"/>
      <c r="AG156" s="164"/>
      <c r="AH156" s="164"/>
      <c r="AI156" s="164"/>
      <c r="AJ156" s="164"/>
      <c r="AK156" s="164"/>
      <c r="AL156" s="164"/>
      <c r="AM156" s="164"/>
      <c r="AN156" s="164"/>
      <c r="AO156" s="164"/>
      <c r="AP156" s="164"/>
      <c r="AQ156" s="164"/>
      <c r="AR156" s="164"/>
      <c r="AS156" s="164"/>
      <c r="AT156" s="164"/>
    </row>
    <row r="157" spans="1:46" s="163" customFormat="1" ht="15.75" customHeight="1">
      <c r="A157" s="164"/>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4"/>
      <c r="AG157" s="164"/>
      <c r="AH157" s="164"/>
      <c r="AI157" s="164"/>
      <c r="AJ157" s="164"/>
      <c r="AK157" s="164"/>
      <c r="AL157" s="164"/>
      <c r="AM157" s="164"/>
      <c r="AN157" s="164"/>
      <c r="AO157" s="164"/>
      <c r="AP157" s="164"/>
      <c r="AQ157" s="164"/>
      <c r="AR157" s="164"/>
      <c r="AS157" s="164"/>
      <c r="AT157" s="164"/>
    </row>
    <row r="158" spans="1:46" s="163" customFormat="1" ht="15.75" customHeight="1">
      <c r="A158" s="164"/>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c r="AB158" s="164"/>
      <c r="AC158" s="164"/>
      <c r="AD158" s="164"/>
      <c r="AE158" s="164"/>
      <c r="AF158" s="164"/>
      <c r="AG158" s="164"/>
      <c r="AH158" s="164"/>
      <c r="AI158" s="164"/>
      <c r="AJ158" s="164"/>
      <c r="AK158" s="164"/>
      <c r="AL158" s="164"/>
      <c r="AM158" s="164"/>
      <c r="AN158" s="164"/>
      <c r="AO158" s="164"/>
      <c r="AP158" s="164"/>
      <c r="AQ158" s="164"/>
      <c r="AR158" s="164"/>
      <c r="AS158" s="164"/>
      <c r="AT158" s="164"/>
    </row>
    <row r="159" spans="1:46" s="163" customFormat="1" ht="15.75" customHeight="1">
      <c r="A159" s="164"/>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c r="AE159" s="164"/>
      <c r="AF159" s="164"/>
      <c r="AG159" s="164"/>
      <c r="AH159" s="164"/>
      <c r="AI159" s="164"/>
      <c r="AJ159" s="164"/>
      <c r="AK159" s="164"/>
      <c r="AL159" s="164"/>
      <c r="AM159" s="164"/>
      <c r="AN159" s="164"/>
      <c r="AO159" s="164"/>
      <c r="AP159" s="164"/>
      <c r="AQ159" s="164"/>
      <c r="AR159" s="164"/>
      <c r="AS159" s="164"/>
      <c r="AT159" s="164"/>
    </row>
    <row r="160" spans="1:46" s="163" customFormat="1" ht="15.75" customHeight="1">
      <c r="A160" s="164"/>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c r="AB160" s="164"/>
      <c r="AC160" s="164"/>
      <c r="AD160" s="164"/>
      <c r="AE160" s="164"/>
      <c r="AF160" s="164"/>
      <c r="AG160" s="164"/>
      <c r="AH160" s="164"/>
      <c r="AI160" s="164"/>
      <c r="AJ160" s="164"/>
      <c r="AK160" s="164"/>
      <c r="AL160" s="164"/>
      <c r="AM160" s="164"/>
      <c r="AN160" s="164"/>
      <c r="AO160" s="164"/>
      <c r="AP160" s="164"/>
      <c r="AQ160" s="164"/>
      <c r="AR160" s="164"/>
      <c r="AS160" s="164"/>
      <c r="AT160" s="164"/>
    </row>
    <row r="161" spans="1:46" s="163" customFormat="1" ht="15.75" customHeight="1">
      <c r="A161" s="164"/>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c r="AF161" s="164"/>
      <c r="AG161" s="164"/>
      <c r="AH161" s="164"/>
      <c r="AI161" s="164"/>
      <c r="AJ161" s="164"/>
      <c r="AK161" s="164"/>
      <c r="AL161" s="164"/>
      <c r="AM161" s="164"/>
      <c r="AN161" s="164"/>
      <c r="AO161" s="164"/>
      <c r="AP161" s="164"/>
      <c r="AQ161" s="164"/>
      <c r="AR161" s="164"/>
      <c r="AS161" s="164"/>
      <c r="AT161" s="164"/>
    </row>
    <row r="162" spans="1:46" s="163" customFormat="1" ht="15.75" customHeight="1">
      <c r="A162" s="164"/>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c r="AB162" s="164"/>
      <c r="AC162" s="164"/>
      <c r="AD162" s="164"/>
      <c r="AE162" s="164"/>
      <c r="AF162" s="164"/>
      <c r="AG162" s="164"/>
      <c r="AH162" s="164"/>
      <c r="AI162" s="164"/>
      <c r="AJ162" s="164"/>
      <c r="AK162" s="164"/>
      <c r="AL162" s="164"/>
      <c r="AM162" s="164"/>
      <c r="AN162" s="164"/>
      <c r="AO162" s="164"/>
      <c r="AP162" s="164"/>
      <c r="AQ162" s="164"/>
      <c r="AR162" s="164"/>
      <c r="AS162" s="164"/>
      <c r="AT162" s="164"/>
    </row>
    <row r="163" spans="1:46" s="163" customFormat="1" ht="15.75" customHeight="1">
      <c r="A163" s="164"/>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c r="AB163" s="164"/>
      <c r="AC163" s="164"/>
      <c r="AD163" s="164"/>
      <c r="AE163" s="164"/>
      <c r="AF163" s="164"/>
      <c r="AG163" s="164"/>
      <c r="AH163" s="164"/>
      <c r="AI163" s="164"/>
      <c r="AJ163" s="164"/>
      <c r="AK163" s="164"/>
      <c r="AL163" s="164"/>
      <c r="AM163" s="164"/>
      <c r="AN163" s="164"/>
      <c r="AO163" s="164"/>
      <c r="AP163" s="164"/>
      <c r="AQ163" s="164"/>
      <c r="AR163" s="164"/>
      <c r="AS163" s="164"/>
      <c r="AT163" s="164"/>
    </row>
    <row r="164" spans="1:46" s="163" customFormat="1" ht="15.75" customHeight="1">
      <c r="A164" s="164"/>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c r="AB164" s="164"/>
      <c r="AC164" s="164"/>
      <c r="AD164" s="164"/>
      <c r="AE164" s="164"/>
      <c r="AF164" s="164"/>
      <c r="AG164" s="164"/>
      <c r="AH164" s="164"/>
      <c r="AI164" s="164"/>
      <c r="AJ164" s="164"/>
      <c r="AK164" s="164"/>
      <c r="AL164" s="164"/>
      <c r="AM164" s="164"/>
      <c r="AN164" s="164"/>
      <c r="AO164" s="164"/>
      <c r="AP164" s="164"/>
      <c r="AQ164" s="164"/>
      <c r="AR164" s="164"/>
      <c r="AS164" s="164"/>
      <c r="AT164" s="164"/>
    </row>
    <row r="165" spans="1:46" s="163" customFormat="1" ht="15.75" customHeight="1">
      <c r="A165" s="164"/>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c r="AB165" s="164"/>
      <c r="AC165" s="164"/>
      <c r="AD165" s="164"/>
      <c r="AE165" s="164"/>
      <c r="AF165" s="164"/>
      <c r="AG165" s="164"/>
      <c r="AH165" s="164"/>
      <c r="AI165" s="164"/>
      <c r="AJ165" s="164"/>
      <c r="AK165" s="164"/>
      <c r="AL165" s="164"/>
      <c r="AM165" s="164"/>
      <c r="AN165" s="164"/>
      <c r="AO165" s="164"/>
      <c r="AP165" s="164"/>
      <c r="AQ165" s="164"/>
      <c r="AR165" s="164"/>
      <c r="AS165" s="164"/>
      <c r="AT165" s="164"/>
    </row>
    <row r="166" spans="1:46" s="163" customFormat="1" ht="15.75" customHeight="1">
      <c r="A166" s="164"/>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c r="AB166" s="164"/>
      <c r="AC166" s="164"/>
      <c r="AD166" s="164"/>
      <c r="AE166" s="164"/>
      <c r="AF166" s="164"/>
      <c r="AG166" s="164"/>
      <c r="AH166" s="164"/>
      <c r="AI166" s="164"/>
      <c r="AJ166" s="164"/>
      <c r="AK166" s="164"/>
      <c r="AL166" s="164"/>
      <c r="AM166" s="164"/>
      <c r="AN166" s="164"/>
      <c r="AO166" s="164"/>
      <c r="AP166" s="164"/>
      <c r="AQ166" s="164"/>
      <c r="AR166" s="164"/>
      <c r="AS166" s="164"/>
      <c r="AT166" s="164"/>
    </row>
    <row r="167" spans="1:46" s="163" customFormat="1" ht="15.75" customHeight="1">
      <c r="A167" s="164"/>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4"/>
      <c r="AK167" s="164"/>
      <c r="AL167" s="164"/>
      <c r="AM167" s="164"/>
      <c r="AN167" s="164"/>
      <c r="AO167" s="164"/>
      <c r="AP167" s="164"/>
      <c r="AQ167" s="164"/>
      <c r="AR167" s="164"/>
      <c r="AS167" s="164"/>
      <c r="AT167" s="164"/>
    </row>
    <row r="168" spans="1:46" s="163" customFormat="1" ht="15.75" customHeight="1">
      <c r="A168" s="164"/>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64"/>
      <c r="AF168" s="164"/>
      <c r="AG168" s="164"/>
      <c r="AH168" s="164"/>
      <c r="AI168" s="164"/>
      <c r="AJ168" s="164"/>
      <c r="AK168" s="164"/>
      <c r="AL168" s="164"/>
      <c r="AM168" s="164"/>
      <c r="AN168" s="164"/>
      <c r="AO168" s="164"/>
      <c r="AP168" s="164"/>
      <c r="AQ168" s="164"/>
      <c r="AR168" s="164"/>
      <c r="AS168" s="164"/>
      <c r="AT168" s="164"/>
    </row>
    <row r="169" spans="1:46" s="163" customFormat="1" ht="15.75" customHeight="1">
      <c r="A169" s="164"/>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row>
    <row r="170" spans="1:46" s="163" customFormat="1" ht="15.75" customHeight="1">
      <c r="A170" s="164"/>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64"/>
      <c r="AF170" s="164"/>
      <c r="AG170" s="164"/>
      <c r="AH170" s="164"/>
      <c r="AI170" s="164"/>
      <c r="AJ170" s="164"/>
      <c r="AK170" s="164"/>
      <c r="AL170" s="164"/>
      <c r="AM170" s="164"/>
      <c r="AN170" s="164"/>
      <c r="AO170" s="164"/>
      <c r="AP170" s="164"/>
      <c r="AQ170" s="164"/>
      <c r="AR170" s="164"/>
      <c r="AS170" s="164"/>
      <c r="AT170" s="164"/>
    </row>
    <row r="171" spans="1:46" s="163" customFormat="1" ht="15.75" customHeight="1">
      <c r="A171" s="164"/>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64"/>
      <c r="AF171" s="164"/>
      <c r="AG171" s="164"/>
      <c r="AH171" s="164"/>
      <c r="AI171" s="164"/>
      <c r="AJ171" s="164"/>
      <c r="AK171" s="164"/>
      <c r="AL171" s="164"/>
      <c r="AM171" s="164"/>
      <c r="AN171" s="164"/>
      <c r="AO171" s="164"/>
      <c r="AP171" s="164"/>
      <c r="AQ171" s="164"/>
      <c r="AR171" s="164"/>
      <c r="AS171" s="164"/>
      <c r="AT171" s="164"/>
    </row>
    <row r="172" spans="1:46" s="163" customFormat="1" ht="15.75" customHeight="1">
      <c r="A172" s="164"/>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c r="AP172" s="164"/>
      <c r="AQ172" s="164"/>
      <c r="AR172" s="164"/>
      <c r="AS172" s="164"/>
      <c r="AT172" s="164"/>
    </row>
    <row r="173" spans="1:46" s="163" customFormat="1" ht="15.75" customHeight="1">
      <c r="A173" s="164"/>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4"/>
      <c r="AR173" s="164"/>
      <c r="AS173" s="164"/>
      <c r="AT173" s="164"/>
    </row>
    <row r="174" spans="1:46" s="163" customFormat="1" ht="15.75" customHeight="1">
      <c r="A174" s="164"/>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row>
    <row r="175" spans="1:46" s="163" customFormat="1" ht="15.75" customHeight="1">
      <c r="A175" s="164"/>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c r="AG175" s="164"/>
      <c r="AH175" s="164"/>
      <c r="AI175" s="164"/>
      <c r="AJ175" s="164"/>
      <c r="AK175" s="164"/>
      <c r="AL175" s="164"/>
      <c r="AM175" s="164"/>
      <c r="AN175" s="164"/>
      <c r="AO175" s="164"/>
      <c r="AP175" s="164"/>
      <c r="AQ175" s="164"/>
      <c r="AR175" s="164"/>
      <c r="AS175" s="164"/>
      <c r="AT175" s="164"/>
    </row>
    <row r="176" spans="1:46" s="163" customFormat="1" ht="15.75" customHeight="1">
      <c r="A176" s="164"/>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64"/>
      <c r="AL176" s="164"/>
      <c r="AM176" s="164"/>
      <c r="AN176" s="164"/>
      <c r="AO176" s="164"/>
      <c r="AP176" s="164"/>
      <c r="AQ176" s="164"/>
      <c r="AR176" s="164"/>
      <c r="AS176" s="164"/>
      <c r="AT176" s="164"/>
    </row>
  </sheetData>
  <sheetProtection algorithmName="SHA-512" hashValue="LkUiVCXPy006BOIygB4CbE8PqdBRXMhmeAx9FDDQygKAmPRtPeUklbYtj/WH+zjQflJgmkTvJ44y3r/3Qemzyw==" saltValue="z1R0BwvrHZxLJF/Ru+HcEQ==" spinCount="100000" sheet="1" objects="1" scenarios="1"/>
  <mergeCells count="5">
    <mergeCell ref="A5:S5"/>
    <mergeCell ref="A1:S1"/>
    <mergeCell ref="A2:S2"/>
    <mergeCell ref="A3:S3"/>
    <mergeCell ref="A4:S4"/>
  </mergeCells>
  <phoneticPr fontId="25" type="noConversion"/>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Normal="100" zoomScaleSheetLayoutView="100" workbookViewId="0">
      <selection activeCell="B5" sqref="B5:I5"/>
    </sheetView>
  </sheetViews>
  <sheetFormatPr defaultRowHeight="15"/>
  <cols>
    <col min="1" max="1" width="3.85546875" customWidth="1"/>
    <col min="2" max="2" width="9.140625" customWidth="1"/>
    <col min="3" max="3" width="26.140625" bestFit="1" customWidth="1"/>
    <col min="6" max="6" width="12" bestFit="1" customWidth="1"/>
    <col min="10" max="10" width="3.85546875" customWidth="1"/>
  </cols>
  <sheetData>
    <row r="1" spans="1:10" ht="18.75">
      <c r="A1" s="33"/>
      <c r="B1" s="265"/>
      <c r="C1" s="265"/>
      <c r="D1" s="265"/>
      <c r="E1" s="265"/>
      <c r="F1" s="265"/>
      <c r="G1" s="265"/>
      <c r="H1" s="265"/>
      <c r="I1" s="265"/>
      <c r="J1" s="33"/>
    </row>
    <row r="2" spans="1:10" ht="18.75">
      <c r="A2" s="33"/>
      <c r="B2" s="265" t="s">
        <v>291</v>
      </c>
      <c r="C2" s="265"/>
      <c r="D2" s="265"/>
      <c r="E2" s="265"/>
      <c r="F2" s="265"/>
      <c r="G2" s="265"/>
      <c r="H2" s="265"/>
      <c r="I2" s="265"/>
      <c r="J2" s="33"/>
    </row>
    <row r="3" spans="1:10" ht="18.75">
      <c r="A3" s="33"/>
      <c r="B3" s="265" t="s">
        <v>302</v>
      </c>
      <c r="C3" s="265"/>
      <c r="D3" s="265"/>
      <c r="E3" s="265"/>
      <c r="F3" s="265"/>
      <c r="G3" s="265"/>
      <c r="H3" s="265"/>
      <c r="I3" s="265"/>
      <c r="J3" s="33"/>
    </row>
    <row r="4" spans="1:10" ht="15.75">
      <c r="A4" s="33"/>
      <c r="B4" s="266" t="s">
        <v>322</v>
      </c>
      <c r="C4" s="266"/>
      <c r="D4" s="266"/>
      <c r="E4" s="266"/>
      <c r="F4" s="266"/>
      <c r="G4" s="266"/>
      <c r="H4" s="266"/>
      <c r="I4" s="266"/>
      <c r="J4" s="33"/>
    </row>
    <row r="5" spans="1:10" ht="15.75">
      <c r="A5" s="33"/>
      <c r="B5" s="266" t="s">
        <v>292</v>
      </c>
      <c r="C5" s="266"/>
      <c r="D5" s="266"/>
      <c r="E5" s="266"/>
      <c r="F5" s="266"/>
      <c r="G5" s="266"/>
      <c r="H5" s="266"/>
      <c r="I5" s="266"/>
      <c r="J5" s="33"/>
    </row>
    <row r="6" spans="1:10" ht="15.75" customHeight="1">
      <c r="A6" s="33"/>
      <c r="B6" s="266" t="s">
        <v>293</v>
      </c>
      <c r="C6" s="266"/>
      <c r="D6" s="266"/>
      <c r="E6" s="266"/>
      <c r="F6" s="266"/>
      <c r="G6" s="266"/>
      <c r="H6" s="266"/>
      <c r="I6" s="266"/>
      <c r="J6" s="33"/>
    </row>
    <row r="7" spans="1:10" ht="15.75">
      <c r="A7" s="33"/>
      <c r="B7" s="266" t="s">
        <v>294</v>
      </c>
      <c r="C7" s="266"/>
      <c r="D7" s="266"/>
      <c r="E7" s="266"/>
      <c r="F7" s="266"/>
      <c r="G7" s="266"/>
      <c r="H7" s="266"/>
      <c r="I7" s="266"/>
      <c r="J7" s="33"/>
    </row>
    <row r="8" spans="1:10" ht="15.75" thickBot="1">
      <c r="A8" s="33"/>
      <c r="B8" s="37"/>
      <c r="C8" s="37"/>
      <c r="D8" s="37"/>
      <c r="E8" s="37"/>
      <c r="F8" s="37"/>
      <c r="G8" s="37"/>
      <c r="H8" s="37"/>
      <c r="I8" s="37"/>
      <c r="J8" s="33"/>
    </row>
    <row r="9" spans="1:10" ht="25.5" customHeight="1" thickBot="1">
      <c r="A9" s="33"/>
      <c r="B9" s="87" t="s">
        <v>215</v>
      </c>
      <c r="C9" s="32" t="s">
        <v>0</v>
      </c>
      <c r="D9" s="271" t="str">
        <f>IF(Entry!F8="","",Entry!F8)</f>
        <v/>
      </c>
      <c r="E9" s="272"/>
      <c r="F9" s="272"/>
      <c r="G9" s="272"/>
      <c r="H9" s="272"/>
      <c r="I9" s="138" t="s">
        <v>2</v>
      </c>
      <c r="J9" s="36"/>
    </row>
    <row r="10" spans="1:10" ht="30.75" thickBot="1">
      <c r="A10" s="33"/>
      <c r="B10" s="88" t="s">
        <v>14</v>
      </c>
      <c r="C10" s="32" t="s">
        <v>1</v>
      </c>
      <c r="D10" s="271"/>
      <c r="E10" s="272"/>
      <c r="F10" s="272"/>
      <c r="G10" s="272"/>
      <c r="H10" s="272"/>
      <c r="I10" s="138" t="s">
        <v>3</v>
      </c>
      <c r="J10" s="36"/>
    </row>
    <row r="11" spans="1:10" ht="15.75" thickBot="1">
      <c r="A11" s="33"/>
      <c r="B11" s="89"/>
      <c r="C11" s="89"/>
      <c r="D11" s="89"/>
      <c r="E11" s="89"/>
      <c r="F11" s="89"/>
      <c r="G11" s="89"/>
      <c r="H11" s="89"/>
      <c r="I11" s="89"/>
      <c r="J11" s="33"/>
    </row>
    <row r="12" spans="1:10">
      <c r="A12" s="33"/>
      <c r="B12" s="282" t="s">
        <v>15</v>
      </c>
      <c r="C12" s="283"/>
      <c r="D12" s="268"/>
      <c r="E12" s="269"/>
      <c r="F12" s="269"/>
      <c r="G12" s="269"/>
      <c r="H12" s="269"/>
      <c r="I12" s="270"/>
      <c r="J12" s="33"/>
    </row>
    <row r="13" spans="1:10" ht="15.75" thickBot="1">
      <c r="A13" s="33"/>
      <c r="B13" s="90"/>
      <c r="C13" s="38"/>
      <c r="D13" s="273"/>
      <c r="E13" s="274"/>
      <c r="F13" s="274"/>
      <c r="G13" s="274"/>
      <c r="H13" s="274"/>
      <c r="I13" s="275"/>
      <c r="J13" s="33"/>
    </row>
    <row r="14" spans="1:10" ht="15.75" thickBot="1">
      <c r="A14" s="33"/>
      <c r="B14" s="89"/>
      <c r="C14" s="89"/>
      <c r="D14" s="89"/>
      <c r="E14" s="89"/>
      <c r="F14" s="89"/>
      <c r="G14" s="89"/>
      <c r="H14" s="89"/>
      <c r="I14" s="89"/>
      <c r="J14" s="33"/>
    </row>
    <row r="15" spans="1:10">
      <c r="A15" s="33"/>
      <c r="B15" s="282" t="s">
        <v>16</v>
      </c>
      <c r="C15" s="283"/>
      <c r="D15" s="278"/>
      <c r="E15" s="221"/>
      <c r="F15" s="280"/>
      <c r="G15" s="221"/>
      <c r="H15" s="220"/>
      <c r="I15" s="281"/>
      <c r="J15" s="33"/>
    </row>
    <row r="16" spans="1:10" ht="15.75" thickBot="1">
      <c r="A16" s="33"/>
      <c r="B16" s="90"/>
      <c r="C16" s="37"/>
      <c r="D16" s="276" t="s">
        <v>163</v>
      </c>
      <c r="E16" s="277"/>
      <c r="F16" s="279" t="s">
        <v>164</v>
      </c>
      <c r="G16" s="277"/>
      <c r="H16" s="284" t="s">
        <v>4</v>
      </c>
      <c r="I16" s="285"/>
      <c r="J16" s="33"/>
    </row>
    <row r="17" spans="1:10" ht="15.75" thickBot="1">
      <c r="A17" s="33"/>
      <c r="B17" s="91"/>
      <c r="C17" s="91"/>
      <c r="D17" s="91"/>
      <c r="E17" s="91"/>
      <c r="F17" s="91"/>
      <c r="G17" s="91"/>
      <c r="H17" s="91"/>
      <c r="I17" s="91"/>
      <c r="J17" s="33"/>
    </row>
    <row r="18" spans="1:10">
      <c r="A18" s="33"/>
      <c r="B18" s="92" t="s">
        <v>17</v>
      </c>
      <c r="C18" s="139"/>
      <c r="D18" s="93" t="s">
        <v>5</v>
      </c>
      <c r="E18" s="268"/>
      <c r="F18" s="270"/>
      <c r="G18" s="32" t="s">
        <v>6</v>
      </c>
      <c r="H18" s="269"/>
      <c r="I18" s="270"/>
      <c r="J18" s="33"/>
    </row>
    <row r="19" spans="1:10" ht="15.75" thickBot="1">
      <c r="A19" s="33"/>
      <c r="B19" s="94" t="s">
        <v>18</v>
      </c>
      <c r="C19" s="140"/>
      <c r="D19" s="95" t="s">
        <v>19</v>
      </c>
      <c r="E19" s="273"/>
      <c r="F19" s="275"/>
      <c r="G19" s="38" t="s">
        <v>20</v>
      </c>
      <c r="H19" s="274"/>
      <c r="I19" s="275"/>
      <c r="J19" s="33"/>
    </row>
    <row r="20" spans="1:10" ht="15.75" thickBot="1">
      <c r="A20" s="33"/>
      <c r="B20" s="37"/>
      <c r="C20" s="37"/>
      <c r="D20" s="37"/>
      <c r="E20" s="37"/>
      <c r="F20" s="37"/>
      <c r="G20" s="37"/>
      <c r="H20" s="37"/>
      <c r="I20" s="37"/>
      <c r="J20" s="33"/>
    </row>
    <row r="21" spans="1:10">
      <c r="A21" s="35"/>
      <c r="B21" s="32" t="s">
        <v>279</v>
      </c>
      <c r="C21" s="33" t="s">
        <v>7</v>
      </c>
      <c r="D21" s="267">
        <f>Entry!AN425</f>
        <v>0</v>
      </c>
      <c r="E21" s="267" t="s">
        <v>295</v>
      </c>
      <c r="F21" s="267"/>
      <c r="G21" s="267" t="s">
        <v>13</v>
      </c>
      <c r="H21" s="267">
        <f>Entry!AR425</f>
        <v>0</v>
      </c>
      <c r="I21" s="283"/>
      <c r="J21" s="33"/>
    </row>
    <row r="22" spans="1:10">
      <c r="A22" s="35"/>
      <c r="B22" s="35" t="s">
        <v>278</v>
      </c>
      <c r="C22" s="33" t="s">
        <v>275</v>
      </c>
      <c r="D22" s="263"/>
      <c r="E22" s="255" t="s">
        <v>296</v>
      </c>
      <c r="F22" s="255"/>
      <c r="G22" s="255"/>
      <c r="H22" s="263"/>
      <c r="I22" s="264"/>
      <c r="J22" s="33"/>
    </row>
    <row r="23" spans="1:10">
      <c r="A23" s="35"/>
      <c r="B23" s="35"/>
      <c r="C23" s="33"/>
      <c r="D23" s="36"/>
      <c r="E23" s="172"/>
      <c r="F23" s="172"/>
      <c r="G23" s="34"/>
      <c r="H23" s="172"/>
      <c r="I23" s="173"/>
      <c r="J23" s="33"/>
    </row>
    <row r="24" spans="1:10">
      <c r="A24" s="35"/>
      <c r="B24" s="35"/>
      <c r="C24" s="33" t="s">
        <v>8</v>
      </c>
      <c r="D24" s="286">
        <f>Relay!R16</f>
        <v>0</v>
      </c>
      <c r="E24" s="250" t="s">
        <v>297</v>
      </c>
      <c r="F24" s="250"/>
      <c r="G24" s="250" t="s">
        <v>9</v>
      </c>
      <c r="H24" s="286">
        <f>Relay!R18</f>
        <v>0</v>
      </c>
      <c r="I24" s="288"/>
      <c r="J24" s="33"/>
    </row>
    <row r="25" spans="1:10">
      <c r="A25" s="35"/>
      <c r="B25" s="35"/>
      <c r="C25" s="33" t="s">
        <v>282</v>
      </c>
      <c r="D25" s="287"/>
      <c r="E25" s="250" t="s">
        <v>298</v>
      </c>
      <c r="F25" s="250"/>
      <c r="G25" s="250"/>
      <c r="H25" s="287"/>
      <c r="I25" s="289"/>
      <c r="J25" s="33"/>
    </row>
    <row r="26" spans="1:10">
      <c r="A26" s="35"/>
      <c r="B26" s="35"/>
      <c r="C26" s="33" t="s">
        <v>221</v>
      </c>
      <c r="D26" s="36"/>
      <c r="E26" s="121"/>
      <c r="F26" s="121"/>
      <c r="G26" s="34"/>
      <c r="H26" s="172"/>
      <c r="I26" s="173"/>
      <c r="J26" s="33"/>
    </row>
    <row r="27" spans="1:10">
      <c r="A27" s="35"/>
      <c r="B27" s="35"/>
      <c r="C27" s="33" t="s">
        <v>276</v>
      </c>
      <c r="D27" s="36"/>
      <c r="E27" s="171"/>
      <c r="F27" s="171"/>
      <c r="G27" s="34"/>
      <c r="H27" s="172"/>
      <c r="I27" s="173"/>
      <c r="J27" s="33"/>
    </row>
    <row r="28" spans="1:10">
      <c r="A28" s="35"/>
      <c r="B28" s="35"/>
      <c r="C28" s="33"/>
      <c r="D28" s="36"/>
      <c r="E28" s="121"/>
      <c r="F28" s="121"/>
      <c r="G28" s="34"/>
      <c r="H28" s="122"/>
      <c r="I28" s="123"/>
      <c r="J28" s="33"/>
    </row>
    <row r="29" spans="1:10">
      <c r="A29" s="35"/>
      <c r="B29" s="35"/>
      <c r="C29" s="33" t="s">
        <v>217</v>
      </c>
      <c r="D29" s="263">
        <f>COUNTIF(Entry!$AQ$25:$AQ$175,"150")</f>
        <v>0</v>
      </c>
      <c r="E29" s="250" t="s">
        <v>299</v>
      </c>
      <c r="F29" s="250"/>
      <c r="G29" s="250" t="s">
        <v>9</v>
      </c>
      <c r="H29" s="255">
        <f>Entry!AQ425</f>
        <v>0</v>
      </c>
      <c r="I29" s="256"/>
      <c r="J29" s="33"/>
    </row>
    <row r="30" spans="1:10">
      <c r="A30" s="35"/>
      <c r="B30" s="35"/>
      <c r="C30" s="33" t="s">
        <v>274</v>
      </c>
      <c r="D30" s="263"/>
      <c r="E30" s="250" t="s">
        <v>300</v>
      </c>
      <c r="F30" s="250"/>
      <c r="G30" s="250"/>
      <c r="H30" s="263"/>
      <c r="I30" s="264"/>
      <c r="J30" s="33"/>
    </row>
    <row r="31" spans="1:10" ht="15.75" thickBot="1">
      <c r="A31" s="35"/>
      <c r="B31" s="35"/>
      <c r="C31" s="33"/>
      <c r="D31" s="36"/>
      <c r="E31" s="33"/>
      <c r="F31" s="33"/>
      <c r="G31" s="34"/>
      <c r="H31" s="210"/>
      <c r="I31" s="211"/>
      <c r="J31" s="33"/>
    </row>
    <row r="32" spans="1:10" hidden="1">
      <c r="A32" s="35"/>
      <c r="B32" s="35"/>
      <c r="C32" s="33" t="s">
        <v>320</v>
      </c>
      <c r="D32" s="263">
        <f>Entry!AP425</f>
        <v>0</v>
      </c>
      <c r="E32" s="250" t="str">
        <f>CONCATENATE("晚餐 X HK$400 =")</f>
        <v>晚餐 X HK$400 =</v>
      </c>
      <c r="F32" s="250"/>
      <c r="G32" s="250" t="s">
        <v>9</v>
      </c>
      <c r="H32" s="255">
        <f>Entry!AW425</f>
        <v>0</v>
      </c>
      <c r="I32" s="256"/>
      <c r="J32" s="33"/>
    </row>
    <row r="33" spans="1:10" hidden="1">
      <c r="A33" s="35"/>
      <c r="B33" s="35"/>
      <c r="C33" s="33" t="s">
        <v>160</v>
      </c>
      <c r="D33" s="263"/>
      <c r="E33" s="250" t="str">
        <f>CONCATENATE("Dinner X HK$400 =")</f>
        <v>Dinner X HK$400 =</v>
      </c>
      <c r="F33" s="250"/>
      <c r="G33" s="250"/>
      <c r="H33" s="263"/>
      <c r="I33" s="264"/>
      <c r="J33" s="33"/>
    </row>
    <row r="34" spans="1:10" ht="15.75" hidden="1" thickBot="1">
      <c r="A34" s="35"/>
      <c r="B34" s="35"/>
      <c r="C34" s="33"/>
      <c r="D34" s="36"/>
      <c r="E34" s="33"/>
      <c r="F34" s="33"/>
      <c r="G34" s="34"/>
      <c r="H34" s="37"/>
      <c r="I34" s="38"/>
      <c r="J34" s="33"/>
    </row>
    <row r="35" spans="1:10" ht="15.75" thickBot="1">
      <c r="A35" s="35"/>
      <c r="B35" s="38"/>
      <c r="C35" s="37"/>
      <c r="D35" s="37"/>
      <c r="E35" s="37"/>
      <c r="F35" s="37" t="s">
        <v>277</v>
      </c>
      <c r="G35" s="39" t="s">
        <v>9</v>
      </c>
      <c r="H35" s="247">
        <f>SUM($H$21:$I$34)</f>
        <v>0</v>
      </c>
      <c r="I35" s="248"/>
      <c r="J35" s="33"/>
    </row>
    <row r="36" spans="1:10" ht="15.75" thickBot="1">
      <c r="A36" s="36"/>
      <c r="B36" s="36"/>
      <c r="C36" s="36"/>
      <c r="D36" s="36"/>
      <c r="E36" s="36"/>
      <c r="F36" s="36"/>
      <c r="G36" s="96"/>
      <c r="H36" s="97"/>
      <c r="I36" s="97"/>
      <c r="J36" s="33"/>
    </row>
    <row r="37" spans="1:10" ht="15.75" customHeight="1" thickBot="1">
      <c r="A37" s="33"/>
      <c r="B37" s="252" t="s">
        <v>315</v>
      </c>
      <c r="C37" s="252"/>
      <c r="D37" s="252"/>
      <c r="E37" s="252"/>
      <c r="F37" s="253"/>
      <c r="G37" s="247" t="s">
        <v>23</v>
      </c>
      <c r="H37" s="249"/>
      <c r="I37" s="248"/>
      <c r="J37" s="33"/>
    </row>
    <row r="38" spans="1:10">
      <c r="A38" s="33"/>
      <c r="B38" s="252"/>
      <c r="C38" s="252"/>
      <c r="D38" s="252"/>
      <c r="E38" s="252"/>
      <c r="F38" s="253"/>
      <c r="G38" s="186"/>
      <c r="H38" s="187"/>
      <c r="I38" s="188"/>
      <c r="J38" s="33"/>
    </row>
    <row r="39" spans="1:10" ht="15" customHeight="1">
      <c r="A39" s="33"/>
      <c r="B39" s="252" t="s">
        <v>301</v>
      </c>
      <c r="C39" s="252"/>
      <c r="D39" s="252"/>
      <c r="E39" s="252"/>
      <c r="F39" s="253"/>
      <c r="G39" s="189"/>
      <c r="H39" s="187"/>
      <c r="I39" s="188"/>
      <c r="J39" s="33"/>
    </row>
    <row r="40" spans="1:10">
      <c r="A40" s="33"/>
      <c r="B40" s="252"/>
      <c r="C40" s="252"/>
      <c r="D40" s="252"/>
      <c r="E40" s="252"/>
      <c r="F40" s="253"/>
      <c r="G40" s="189"/>
      <c r="H40" s="187"/>
      <c r="I40" s="188"/>
      <c r="J40" s="33"/>
    </row>
    <row r="41" spans="1:10">
      <c r="A41" s="33"/>
      <c r="B41" s="252"/>
      <c r="C41" s="252"/>
      <c r="D41" s="252"/>
      <c r="E41" s="252"/>
      <c r="F41" s="253"/>
      <c r="G41" s="189"/>
      <c r="H41" s="187"/>
      <c r="I41" s="188"/>
      <c r="J41" s="33"/>
    </row>
    <row r="42" spans="1:10">
      <c r="A42" s="33"/>
      <c r="B42" s="33"/>
      <c r="C42" s="33"/>
      <c r="D42" s="33"/>
      <c r="E42" s="33"/>
      <c r="F42" s="35"/>
      <c r="G42" s="189"/>
      <c r="H42" s="187"/>
      <c r="I42" s="188"/>
      <c r="J42" s="33"/>
    </row>
    <row r="43" spans="1:10">
      <c r="A43" s="33"/>
      <c r="B43" s="33" t="s">
        <v>21</v>
      </c>
      <c r="C43" s="33"/>
      <c r="D43" s="33"/>
      <c r="E43" s="33"/>
      <c r="F43" s="35"/>
      <c r="G43" s="189"/>
      <c r="H43" s="187"/>
      <c r="I43" s="188"/>
      <c r="J43" s="33"/>
    </row>
    <row r="44" spans="1:10">
      <c r="A44" s="33"/>
      <c r="B44" s="33" t="s">
        <v>22</v>
      </c>
      <c r="C44" s="33"/>
      <c r="D44" s="33"/>
      <c r="E44" s="33"/>
      <c r="F44" s="35"/>
      <c r="G44" s="254" t="s">
        <v>24</v>
      </c>
      <c r="H44" s="255"/>
      <c r="I44" s="256"/>
      <c r="J44" s="33"/>
    </row>
    <row r="45" spans="1:10">
      <c r="A45" s="33"/>
      <c r="B45" s="33"/>
      <c r="C45" s="33"/>
      <c r="D45" s="33"/>
      <c r="E45" s="33"/>
      <c r="F45" s="35"/>
      <c r="G45" s="257" t="s">
        <v>25</v>
      </c>
      <c r="H45" s="258"/>
      <c r="I45" s="259"/>
      <c r="J45" s="33"/>
    </row>
    <row r="46" spans="1:10" ht="15.75" thickBot="1">
      <c r="A46" s="33"/>
      <c r="B46" s="33"/>
      <c r="C46" s="33"/>
      <c r="D46" s="33"/>
      <c r="E46" s="33"/>
      <c r="F46" s="35"/>
      <c r="G46" s="260"/>
      <c r="H46" s="261"/>
      <c r="I46" s="262"/>
      <c r="J46" s="33"/>
    </row>
    <row r="47" spans="1:10">
      <c r="A47" s="33"/>
      <c r="B47" s="33"/>
      <c r="C47" s="33"/>
      <c r="D47" s="33"/>
      <c r="E47" s="33"/>
      <c r="F47" s="33"/>
      <c r="G47" s="33"/>
      <c r="H47" s="33"/>
      <c r="I47" s="33"/>
      <c r="J47" s="33"/>
    </row>
    <row r="48" spans="1:10" ht="15" customHeight="1">
      <c r="A48" s="33"/>
      <c r="B48" s="252" t="s">
        <v>27</v>
      </c>
      <c r="C48" s="252"/>
      <c r="D48" s="252"/>
      <c r="E48" s="252"/>
      <c r="F48" s="252"/>
      <c r="G48" s="252"/>
      <c r="H48" s="252"/>
      <c r="I48" s="252"/>
      <c r="J48" s="33"/>
    </row>
    <row r="49" spans="1:10">
      <c r="A49" s="33"/>
      <c r="B49" s="252"/>
      <c r="C49" s="252"/>
      <c r="D49" s="252"/>
      <c r="E49" s="252"/>
      <c r="F49" s="252"/>
      <c r="G49" s="252"/>
      <c r="H49" s="252"/>
      <c r="I49" s="252"/>
      <c r="J49" s="33"/>
    </row>
    <row r="50" spans="1:10">
      <c r="A50" s="33"/>
      <c r="B50" s="252"/>
      <c r="C50" s="252"/>
      <c r="D50" s="252"/>
      <c r="E50" s="252"/>
      <c r="F50" s="252"/>
      <c r="G50" s="252"/>
      <c r="H50" s="252"/>
      <c r="I50" s="252"/>
      <c r="J50" s="33"/>
    </row>
    <row r="51" spans="1:10">
      <c r="A51" s="33"/>
      <c r="B51" s="119"/>
      <c r="C51" s="119"/>
      <c r="D51" s="119"/>
      <c r="E51" s="119"/>
      <c r="F51" s="119"/>
      <c r="G51" s="119"/>
      <c r="H51" s="119"/>
      <c r="I51" s="119"/>
      <c r="J51" s="33"/>
    </row>
    <row r="52" spans="1:10" ht="23.25" customHeight="1">
      <c r="A52" s="33"/>
      <c r="B52" s="251" t="s">
        <v>26</v>
      </c>
      <c r="C52" s="251"/>
      <c r="D52" s="251"/>
      <c r="E52" s="251"/>
      <c r="F52" s="251"/>
      <c r="G52" s="251"/>
      <c r="H52" s="251"/>
      <c r="I52" s="251"/>
      <c r="J52" s="33"/>
    </row>
    <row r="53" spans="1:10">
      <c r="A53" s="33"/>
      <c r="B53" s="251"/>
      <c r="C53" s="251"/>
      <c r="D53" s="251"/>
      <c r="E53" s="251"/>
      <c r="F53" s="251"/>
      <c r="G53" s="251"/>
      <c r="H53" s="251"/>
      <c r="I53" s="251"/>
      <c r="J53" s="33"/>
    </row>
    <row r="54" spans="1:10">
      <c r="A54" s="33"/>
      <c r="B54" s="251"/>
      <c r="C54" s="251"/>
      <c r="D54" s="251"/>
      <c r="E54" s="251"/>
      <c r="F54" s="251"/>
      <c r="G54" s="251"/>
      <c r="H54" s="251"/>
      <c r="I54" s="251"/>
      <c r="J54" s="33"/>
    </row>
    <row r="55" spans="1:10">
      <c r="A55" s="33"/>
      <c r="B55" s="251"/>
      <c r="C55" s="251"/>
      <c r="D55" s="251"/>
      <c r="E55" s="251"/>
      <c r="F55" s="251"/>
      <c r="G55" s="251"/>
      <c r="H55" s="251"/>
      <c r="I55" s="251"/>
      <c r="J55" s="33"/>
    </row>
    <row r="57" spans="1:10">
      <c r="B57" s="1"/>
    </row>
    <row r="58" spans="1:10">
      <c r="B58" s="1"/>
    </row>
    <row r="59" spans="1:10">
      <c r="B59" s="1"/>
    </row>
  </sheetData>
  <sheetProtection algorithmName="SHA-512" hashValue="AJlDTf06/I/BC6kzRtlwpnx0jK+dL2AANJh4LC1g5AyqFpljj0YTPHAGErkD4uFiSTzb6v3bH0l8d6cCh06Q3w==" saltValue="caIge990ZbqBsWxqsxoZSg==" spinCount="100000" sheet="1" objects="1" scenarios="1"/>
  <mergeCells count="51">
    <mergeCell ref="E33:F33"/>
    <mergeCell ref="H32:I33"/>
    <mergeCell ref="E25:F25"/>
    <mergeCell ref="D21:D22"/>
    <mergeCell ref="D24:D25"/>
    <mergeCell ref="H24:I25"/>
    <mergeCell ref="H21:I22"/>
    <mergeCell ref="G21:G22"/>
    <mergeCell ref="G24:G25"/>
    <mergeCell ref="E24:F24"/>
    <mergeCell ref="E22:F22"/>
    <mergeCell ref="B5:I5"/>
    <mergeCell ref="B12:C12"/>
    <mergeCell ref="B15:C15"/>
    <mergeCell ref="E19:F19"/>
    <mergeCell ref="H19:I19"/>
    <mergeCell ref="H16:I16"/>
    <mergeCell ref="B6:I6"/>
    <mergeCell ref="B7:I7"/>
    <mergeCell ref="B1:I1"/>
    <mergeCell ref="B2:I2"/>
    <mergeCell ref="B4:I4"/>
    <mergeCell ref="E21:F21"/>
    <mergeCell ref="D12:I12"/>
    <mergeCell ref="D9:H9"/>
    <mergeCell ref="D10:H10"/>
    <mergeCell ref="D13:I13"/>
    <mergeCell ref="E18:F18"/>
    <mergeCell ref="H18:I18"/>
    <mergeCell ref="D16:E16"/>
    <mergeCell ref="D15:E15"/>
    <mergeCell ref="F16:G16"/>
    <mergeCell ref="F15:G15"/>
    <mergeCell ref="H15:I15"/>
    <mergeCell ref="B3:I3"/>
    <mergeCell ref="H35:I35"/>
    <mergeCell ref="G37:I37"/>
    <mergeCell ref="E29:F29"/>
    <mergeCell ref="B52:I55"/>
    <mergeCell ref="B48:I50"/>
    <mergeCell ref="B39:F41"/>
    <mergeCell ref="B37:F38"/>
    <mergeCell ref="G44:I44"/>
    <mergeCell ref="G45:I46"/>
    <mergeCell ref="D29:D30"/>
    <mergeCell ref="E30:F30"/>
    <mergeCell ref="H29:I30"/>
    <mergeCell ref="G29:G30"/>
    <mergeCell ref="D32:D33"/>
    <mergeCell ref="G32:G33"/>
    <mergeCell ref="E32:F32"/>
  </mergeCells>
  <phoneticPr fontId="25" type="noConversion"/>
  <pageMargins left="0.70866141732283472" right="0.70866141732283472" top="0.74803149606299213" bottom="0.74803149606299213" header="0.31496062992125984" footer="0.31496062992125984"/>
  <pageSetup paperSize="9" orientation="portrait" verticalDpi="0" r:id="rId1"/>
  <headerFooter scaleWithDoc="0"/>
  <rowBreaks count="1" manualBreakCount="1">
    <brk id="6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2"/>
  <sheetViews>
    <sheetView workbookViewId="0">
      <selection activeCell="M10" sqref="M10"/>
    </sheetView>
  </sheetViews>
  <sheetFormatPr defaultRowHeight="15"/>
  <cols>
    <col min="2" max="2" width="28.42578125" style="4" customWidth="1"/>
    <col min="3" max="3" width="7.85546875" style="4" customWidth="1"/>
    <col min="4" max="4" width="9.42578125" style="4" hidden="1" customWidth="1"/>
    <col min="5" max="5" width="11.140625" style="4" customWidth="1"/>
    <col min="6" max="6" width="17.42578125" style="4" customWidth="1"/>
    <col min="7" max="7" width="6.42578125" style="4" customWidth="1"/>
    <col min="8" max="9" width="5.5703125" style="4" customWidth="1"/>
    <col min="10" max="10" width="6.28515625" style="4" customWidth="1"/>
    <col min="11" max="11" width="5" style="4" customWidth="1"/>
    <col min="12" max="12" width="6" style="4" customWidth="1"/>
    <col min="13" max="13" width="9.7109375" style="4" customWidth="1"/>
    <col min="14" max="14" width="9.5703125" style="4" bestFit="1" customWidth="1"/>
    <col min="15" max="15" width="8.5703125" style="4" customWidth="1"/>
    <col min="16" max="16" width="10.140625" style="4" customWidth="1"/>
    <col min="17" max="17" width="6.5703125" style="4" customWidth="1"/>
    <col min="18" max="19" width="7.140625" style="4" customWidth="1"/>
  </cols>
  <sheetData>
    <row r="1" spans="2:19">
      <c r="B1" s="137" t="str">
        <f>Cover!B2</f>
        <v>第七屆香港先進田徑錦標賽</v>
      </c>
      <c r="C1" s="11"/>
      <c r="D1" s="11"/>
      <c r="E1" s="11"/>
      <c r="G1" s="11"/>
      <c r="H1" s="11"/>
      <c r="J1" s="11"/>
      <c r="K1" s="11"/>
      <c r="L1" s="11"/>
      <c r="M1" s="11"/>
      <c r="N1" s="11"/>
      <c r="O1" s="11"/>
      <c r="P1" s="11"/>
      <c r="Q1" s="11"/>
      <c r="R1" s="11"/>
      <c r="S1" s="11"/>
    </row>
    <row r="2" spans="2:19">
      <c r="B2" s="137" t="str">
        <f>Cover!B3</f>
        <v xml:space="preserve">THE 7th HONG KONG MASTERS ATHLETICS CHAMPIONSHIPS </v>
      </c>
      <c r="C2" s="11"/>
      <c r="D2" s="11"/>
      <c r="E2" s="11"/>
      <c r="G2" s="11"/>
      <c r="H2" s="11"/>
      <c r="I2" s="11"/>
      <c r="J2" s="11"/>
      <c r="K2" s="11"/>
      <c r="L2" s="11"/>
      <c r="M2" s="11"/>
      <c r="N2" s="11"/>
      <c r="O2" s="11"/>
      <c r="P2" s="11"/>
      <c r="Q2" s="11"/>
      <c r="R2" s="11"/>
      <c r="S2" s="11"/>
    </row>
    <row r="3" spans="2:19">
      <c r="B3" s="10" t="s">
        <v>82</v>
      </c>
      <c r="C3" s="11"/>
      <c r="D3" s="11"/>
      <c r="E3" s="11"/>
      <c r="F3" s="137"/>
      <c r="G3" s="11"/>
      <c r="H3" s="11"/>
      <c r="I3" s="11"/>
      <c r="J3" s="11"/>
      <c r="K3" s="11"/>
      <c r="L3" s="11"/>
      <c r="M3" s="11"/>
      <c r="N3" s="11"/>
      <c r="O3" s="11"/>
      <c r="P3" s="11"/>
      <c r="Q3" s="11"/>
      <c r="R3" s="11"/>
      <c r="S3" s="11"/>
    </row>
    <row r="4" spans="2:19">
      <c r="B4" s="11"/>
      <c r="C4" s="11"/>
      <c r="D4" s="11"/>
      <c r="E4" s="11"/>
      <c r="F4" s="137"/>
      <c r="G4" s="11"/>
      <c r="H4" s="11"/>
      <c r="I4" s="11"/>
      <c r="J4" s="11"/>
      <c r="K4" s="11"/>
      <c r="L4" s="11"/>
      <c r="M4" s="11"/>
      <c r="N4" s="11"/>
      <c r="O4" s="11"/>
      <c r="P4" s="11"/>
      <c r="Q4" s="11"/>
      <c r="R4" s="11"/>
      <c r="S4" s="11"/>
    </row>
    <row r="5" spans="2:19">
      <c r="B5" s="10" t="s">
        <v>83</v>
      </c>
      <c r="C5" s="11"/>
      <c r="D5" s="11"/>
      <c r="E5" s="11"/>
      <c r="F5" s="11"/>
      <c r="G5" s="11"/>
      <c r="H5" s="11"/>
      <c r="I5" s="11"/>
      <c r="J5" s="11"/>
      <c r="K5" s="11"/>
      <c r="L5" s="11"/>
      <c r="M5" s="11"/>
      <c r="N5" s="11"/>
      <c r="O5" s="11"/>
      <c r="P5" s="11"/>
      <c r="Q5" s="11"/>
      <c r="R5" s="11"/>
      <c r="S5" s="11"/>
    </row>
    <row r="6" spans="2:19">
      <c r="B6" s="11"/>
      <c r="C6" s="11"/>
      <c r="D6" s="11"/>
      <c r="E6" s="11"/>
      <c r="F6" s="11"/>
      <c r="G6" s="11"/>
      <c r="H6" s="11"/>
      <c r="I6" s="11"/>
      <c r="J6" s="11"/>
      <c r="K6" s="11"/>
      <c r="L6" s="11"/>
      <c r="M6" s="11"/>
      <c r="N6" s="11"/>
      <c r="O6" s="11"/>
      <c r="P6" s="11"/>
      <c r="Q6" s="11"/>
      <c r="R6" s="11"/>
      <c r="S6" s="11"/>
    </row>
    <row r="7" spans="2:19">
      <c r="B7" s="12" t="s">
        <v>140</v>
      </c>
      <c r="C7" s="12" t="s">
        <v>141</v>
      </c>
      <c r="D7" s="12" t="s">
        <v>313</v>
      </c>
      <c r="E7" s="13" t="s">
        <v>142</v>
      </c>
      <c r="F7" s="14" t="s">
        <v>84</v>
      </c>
      <c r="G7" s="14" t="s">
        <v>10</v>
      </c>
      <c r="H7" s="14" t="s">
        <v>11</v>
      </c>
      <c r="I7" s="14" t="s">
        <v>12</v>
      </c>
      <c r="J7" s="14" t="s">
        <v>85</v>
      </c>
      <c r="K7" s="14" t="s">
        <v>86</v>
      </c>
      <c r="L7" s="14" t="s">
        <v>87</v>
      </c>
      <c r="M7" s="14" t="s">
        <v>88</v>
      </c>
      <c r="N7" s="14" t="s">
        <v>89</v>
      </c>
      <c r="O7" s="14" t="s">
        <v>90</v>
      </c>
      <c r="P7" s="14" t="s">
        <v>91</v>
      </c>
      <c r="Q7" s="14" t="s">
        <v>92</v>
      </c>
      <c r="R7" s="14" t="s">
        <v>93</v>
      </c>
      <c r="S7" s="14" t="s">
        <v>94</v>
      </c>
    </row>
    <row r="8" spans="2:19" ht="25.5">
      <c r="B8" s="200" t="str">
        <f>CONCATENATE(TEXT(EDATE(Key!$G$2,-(D8+5)*12)+1,"dd/mm/yyyy")," ~ ",TEXT(EDATE(Key!$G$2,-(D8)*12),"dd/mm/yyyy"))</f>
        <v>28/11/1987 ~ 27/11/1992</v>
      </c>
      <c r="C8" s="15" t="s">
        <v>96</v>
      </c>
      <c r="D8" s="15">
        <v>30</v>
      </c>
      <c r="E8" s="15" t="s">
        <v>97</v>
      </c>
      <c r="F8" s="16" t="s">
        <v>205</v>
      </c>
      <c r="G8" s="201" t="s">
        <v>98</v>
      </c>
      <c r="H8" s="201" t="s">
        <v>98</v>
      </c>
      <c r="I8" s="201" t="s">
        <v>98</v>
      </c>
      <c r="J8" s="201" t="s">
        <v>98</v>
      </c>
      <c r="K8" s="201" t="s">
        <v>98</v>
      </c>
      <c r="L8" s="201" t="s">
        <v>98</v>
      </c>
      <c r="M8" s="201" t="s">
        <v>98</v>
      </c>
      <c r="N8" s="201" t="s">
        <v>98</v>
      </c>
      <c r="O8" s="17" t="s">
        <v>99</v>
      </c>
      <c r="P8" s="16" t="s">
        <v>205</v>
      </c>
      <c r="Q8" s="17" t="s">
        <v>100</v>
      </c>
      <c r="R8" s="201" t="s">
        <v>98</v>
      </c>
      <c r="S8" s="201" t="s">
        <v>98</v>
      </c>
    </row>
    <row r="9" spans="2:19" ht="28.5">
      <c r="B9" s="200" t="str">
        <f>CONCATENATE(TEXT(EDATE(Key!$G$2,-(D9+5)*12)+1,"dd/mm/yyyy")," ~ ",TEXT(EDATE(Key!$G$2,-(D9)*12),"dd/mm/yyyy"))</f>
        <v>28/11/1982 ~ 27/11/1987</v>
      </c>
      <c r="C9" s="15" t="s">
        <v>101</v>
      </c>
      <c r="D9" s="15">
        <v>35</v>
      </c>
      <c r="E9" s="15" t="s">
        <v>102</v>
      </c>
      <c r="F9" s="18" t="s">
        <v>223</v>
      </c>
      <c r="G9" s="201" t="s">
        <v>98</v>
      </c>
      <c r="H9" s="201" t="s">
        <v>98</v>
      </c>
      <c r="I9" s="201" t="s">
        <v>98</v>
      </c>
      <c r="J9" s="201" t="s">
        <v>98</v>
      </c>
      <c r="K9" s="201" t="s">
        <v>98</v>
      </c>
      <c r="L9" s="201" t="s">
        <v>98</v>
      </c>
      <c r="M9" s="201" t="s">
        <v>98</v>
      </c>
      <c r="N9" s="201" t="s">
        <v>98</v>
      </c>
      <c r="O9" s="17" t="s">
        <v>99</v>
      </c>
      <c r="P9" s="18" t="s">
        <v>143</v>
      </c>
      <c r="Q9" s="17" t="s">
        <v>100</v>
      </c>
      <c r="R9" s="201" t="s">
        <v>98</v>
      </c>
      <c r="S9" s="201" t="s">
        <v>98</v>
      </c>
    </row>
    <row r="10" spans="2:19" ht="28.5">
      <c r="B10" s="200" t="str">
        <f>CONCATENATE(TEXT(EDATE(Key!$G$2,-(D10+5)*12)+1,"dd/mm/yyyy")," ~ ",TEXT(EDATE(Key!$G$2,-(D10)*12),"dd/mm/yyyy"))</f>
        <v>28/11/1977 ~ 27/11/1982</v>
      </c>
      <c r="C10" s="15" t="s">
        <v>103</v>
      </c>
      <c r="D10" s="15">
        <v>40</v>
      </c>
      <c r="E10" s="15" t="s">
        <v>104</v>
      </c>
      <c r="F10" s="18" t="s">
        <v>105</v>
      </c>
      <c r="G10" s="201" t="s">
        <v>98</v>
      </c>
      <c r="H10" s="201" t="s">
        <v>98</v>
      </c>
      <c r="I10" s="201" t="s">
        <v>98</v>
      </c>
      <c r="J10" s="201" t="s">
        <v>98</v>
      </c>
      <c r="K10" s="201" t="s">
        <v>98</v>
      </c>
      <c r="L10" s="201" t="s">
        <v>98</v>
      </c>
      <c r="M10" s="201" t="s">
        <v>98</v>
      </c>
      <c r="N10" s="201" t="s">
        <v>98</v>
      </c>
      <c r="O10" s="17" t="s">
        <v>99</v>
      </c>
      <c r="P10" s="18" t="s">
        <v>143</v>
      </c>
      <c r="Q10" s="17" t="s">
        <v>100</v>
      </c>
      <c r="R10" s="201" t="s">
        <v>98</v>
      </c>
      <c r="S10" s="201" t="s">
        <v>98</v>
      </c>
    </row>
    <row r="11" spans="2:19" ht="28.5">
      <c r="B11" s="200" t="str">
        <f>CONCATENATE(TEXT(EDATE(Key!$G$2,-(D11+5)*12)+1,"dd/mm/yyyy")," ~ ",TEXT(EDATE(Key!$G$2,-(D11)*12),"dd/mm/yyyy"))</f>
        <v>28/11/1972 ~ 27/11/1977</v>
      </c>
      <c r="C11" s="15" t="s">
        <v>106</v>
      </c>
      <c r="D11" s="15">
        <v>45</v>
      </c>
      <c r="E11" s="15" t="s">
        <v>107</v>
      </c>
      <c r="F11" s="18" t="s">
        <v>105</v>
      </c>
      <c r="G11" s="201" t="s">
        <v>98</v>
      </c>
      <c r="H11" s="201" t="s">
        <v>98</v>
      </c>
      <c r="I11" s="201" t="s">
        <v>98</v>
      </c>
      <c r="J11" s="201" t="s">
        <v>98</v>
      </c>
      <c r="K11" s="201" t="s">
        <v>98</v>
      </c>
      <c r="L11" s="201" t="s">
        <v>98</v>
      </c>
      <c r="M11" s="201" t="s">
        <v>98</v>
      </c>
      <c r="N11" s="201" t="s">
        <v>98</v>
      </c>
      <c r="O11" s="17" t="s">
        <v>99</v>
      </c>
      <c r="P11" s="18" t="s">
        <v>143</v>
      </c>
      <c r="Q11" s="17" t="s">
        <v>100</v>
      </c>
      <c r="R11" s="201" t="s">
        <v>98</v>
      </c>
      <c r="S11" s="201" t="s">
        <v>98</v>
      </c>
    </row>
    <row r="12" spans="2:19" ht="28.5">
      <c r="B12" s="200" t="str">
        <f>CONCATENATE(TEXT(EDATE(Key!$G$2,-(D12+5)*12)+1,"dd/mm/yyyy")," ~ ",TEXT(EDATE(Key!$G$2,-(D12)*12),"dd/mm/yyyy"))</f>
        <v>28/11/1967 ~ 27/11/1972</v>
      </c>
      <c r="C12" s="15" t="s">
        <v>108</v>
      </c>
      <c r="D12" s="15">
        <v>50</v>
      </c>
      <c r="E12" s="15" t="s">
        <v>109</v>
      </c>
      <c r="F12" s="18" t="s">
        <v>110</v>
      </c>
      <c r="G12" s="201" t="s">
        <v>98</v>
      </c>
      <c r="H12" s="201" t="s">
        <v>98</v>
      </c>
      <c r="I12" s="201" t="s">
        <v>98</v>
      </c>
      <c r="J12" s="201" t="s">
        <v>98</v>
      </c>
      <c r="K12" s="201" t="s">
        <v>98</v>
      </c>
      <c r="L12" s="201" t="s">
        <v>98</v>
      </c>
      <c r="M12" s="201" t="s">
        <v>98</v>
      </c>
      <c r="N12" s="201" t="s">
        <v>98</v>
      </c>
      <c r="O12" s="17" t="s">
        <v>111</v>
      </c>
      <c r="P12" s="18" t="s">
        <v>144</v>
      </c>
      <c r="Q12" s="17" t="s">
        <v>112</v>
      </c>
      <c r="R12" s="201" t="s">
        <v>98</v>
      </c>
      <c r="S12" s="201" t="s">
        <v>98</v>
      </c>
    </row>
    <row r="13" spans="2:19" ht="28.5">
      <c r="B13" s="200" t="str">
        <f>CONCATENATE(TEXT(EDATE(Key!$G$2,-(D13+5)*12)+1,"dd/mm/yyyy")," ~ ",TEXT(EDATE(Key!$G$2,-(D13)*12),"dd/mm/yyyy"))</f>
        <v>28/11/1962 ~ 27/11/1967</v>
      </c>
      <c r="C13" s="15" t="s">
        <v>113</v>
      </c>
      <c r="D13" s="15">
        <v>55</v>
      </c>
      <c r="E13" s="15" t="s">
        <v>114</v>
      </c>
      <c r="F13" s="18" t="s">
        <v>110</v>
      </c>
      <c r="G13" s="201" t="s">
        <v>98</v>
      </c>
      <c r="H13" s="201" t="s">
        <v>98</v>
      </c>
      <c r="I13" s="201" t="s">
        <v>98</v>
      </c>
      <c r="J13" s="201" t="s">
        <v>98</v>
      </c>
      <c r="K13" s="201" t="s">
        <v>98</v>
      </c>
      <c r="L13" s="201" t="s">
        <v>98</v>
      </c>
      <c r="M13" s="201" t="s">
        <v>98</v>
      </c>
      <c r="N13" s="201" t="s">
        <v>98</v>
      </c>
      <c r="O13" s="17" t="s">
        <v>111</v>
      </c>
      <c r="P13" s="18" t="s">
        <v>144</v>
      </c>
      <c r="Q13" s="17" t="s">
        <v>112</v>
      </c>
      <c r="R13" s="201" t="s">
        <v>98</v>
      </c>
      <c r="S13" s="201" t="s">
        <v>98</v>
      </c>
    </row>
    <row r="14" spans="2:19" ht="28.5">
      <c r="B14" s="200" t="str">
        <f>CONCATENATE(TEXT(EDATE(Key!$G$2,-(D14+5)*12)+1,"dd/mm/yyyy")," ~ ",TEXT(EDATE(Key!$G$2,-(D14)*12),"dd/mm/yyyy"))</f>
        <v>28/11/1957 ~ 27/11/1962</v>
      </c>
      <c r="C14" s="15" t="s">
        <v>115</v>
      </c>
      <c r="D14" s="15">
        <v>60</v>
      </c>
      <c r="E14" s="15" t="s">
        <v>116</v>
      </c>
      <c r="F14" s="16" t="s">
        <v>272</v>
      </c>
      <c r="G14" s="201" t="s">
        <v>98</v>
      </c>
      <c r="H14" s="201" t="s">
        <v>98</v>
      </c>
      <c r="I14" s="201" t="s">
        <v>98</v>
      </c>
      <c r="J14" s="201" t="s">
        <v>98</v>
      </c>
      <c r="K14" s="201" t="s">
        <v>98</v>
      </c>
      <c r="L14" s="201" t="s">
        <v>98</v>
      </c>
      <c r="M14" s="201" t="s">
        <v>98</v>
      </c>
      <c r="N14" s="201" t="s">
        <v>98</v>
      </c>
      <c r="O14" s="17" t="s">
        <v>117</v>
      </c>
      <c r="P14" s="18" t="s">
        <v>146</v>
      </c>
      <c r="Q14" s="17" t="s">
        <v>118</v>
      </c>
      <c r="R14" s="201" t="s">
        <v>98</v>
      </c>
      <c r="S14" s="201" t="s">
        <v>98</v>
      </c>
    </row>
    <row r="15" spans="2:19" ht="28.5">
      <c r="B15" s="200" t="str">
        <f>CONCATENATE(TEXT(EDATE(Key!$G$2,-(D15+5)*12)+1,"dd/mm/yyyy")," ~ ",TEXT(EDATE(Key!$G$2,-(D15)*12),"dd/mm/yyyy"))</f>
        <v>28/11/1952 ~ 27/11/1957</v>
      </c>
      <c r="C15" s="15" t="s">
        <v>119</v>
      </c>
      <c r="D15" s="15">
        <v>65</v>
      </c>
      <c r="E15" s="15" t="s">
        <v>120</v>
      </c>
      <c r="F15" s="16" t="s">
        <v>272</v>
      </c>
      <c r="G15" s="201" t="s">
        <v>98</v>
      </c>
      <c r="H15" s="201" t="s">
        <v>98</v>
      </c>
      <c r="I15" s="201" t="s">
        <v>98</v>
      </c>
      <c r="J15" s="201" t="s">
        <v>98</v>
      </c>
      <c r="K15" s="201" t="s">
        <v>98</v>
      </c>
      <c r="L15" s="201" t="s">
        <v>98</v>
      </c>
      <c r="M15" s="201" t="s">
        <v>98</v>
      </c>
      <c r="N15" s="201" t="s">
        <v>98</v>
      </c>
      <c r="O15" s="17" t="s">
        <v>117</v>
      </c>
      <c r="P15" s="18" t="s">
        <v>146</v>
      </c>
      <c r="Q15" s="17" t="s">
        <v>118</v>
      </c>
      <c r="R15" s="201" t="s">
        <v>98</v>
      </c>
      <c r="S15" s="201" t="s">
        <v>98</v>
      </c>
    </row>
    <row r="16" spans="2:19" ht="28.5">
      <c r="B16" s="200" t="str">
        <f>CONCATENATE(TEXT(EDATE(Key!$G$2,-(D16+5)*12)+1,"dd/mm/yyyy")," ~ ",TEXT(EDATE(Key!$G$2,-(D16)*12),"dd/mm/yyyy"))</f>
        <v>28/11/1947 ~ 27/11/1952</v>
      </c>
      <c r="C16" s="15" t="s">
        <v>121</v>
      </c>
      <c r="D16" s="15">
        <v>70</v>
      </c>
      <c r="E16" s="15" t="s">
        <v>122</v>
      </c>
      <c r="F16" s="16" t="s">
        <v>273</v>
      </c>
      <c r="G16" s="201" t="s">
        <v>98</v>
      </c>
      <c r="H16" s="201" t="s">
        <v>98</v>
      </c>
      <c r="I16" s="201" t="s">
        <v>98</v>
      </c>
      <c r="J16" s="201" t="s">
        <v>98</v>
      </c>
      <c r="K16" s="201" t="s">
        <v>98</v>
      </c>
      <c r="L16" s="201" t="s">
        <v>98</v>
      </c>
      <c r="M16" s="201" t="s">
        <v>98</v>
      </c>
      <c r="N16" s="201" t="s">
        <v>98</v>
      </c>
      <c r="O16" s="17" t="s">
        <v>123</v>
      </c>
      <c r="P16" s="18" t="s">
        <v>146</v>
      </c>
      <c r="Q16" s="17" t="s">
        <v>124</v>
      </c>
      <c r="R16" s="201" t="s">
        <v>98</v>
      </c>
      <c r="S16" s="201" t="s">
        <v>98</v>
      </c>
    </row>
    <row r="17" spans="2:19" ht="28.5">
      <c r="B17" s="200" t="str">
        <f>CONCATENATE(TEXT(EDATE(Key!$G$2,-(D17+5)*12)+1,"dd/mm/yyyy")," ~ ",TEXT(EDATE(Key!$G$2,-(D17)*12),"dd/mm/yyyy"))</f>
        <v>28/11/1942 ~ 27/11/1947</v>
      </c>
      <c r="C17" s="15" t="s">
        <v>125</v>
      </c>
      <c r="D17" s="15">
        <v>75</v>
      </c>
      <c r="E17" s="15" t="s">
        <v>126</v>
      </c>
      <c r="F17" s="16" t="s">
        <v>273</v>
      </c>
      <c r="G17" s="201" t="s">
        <v>98</v>
      </c>
      <c r="H17" s="201" t="s">
        <v>98</v>
      </c>
      <c r="I17" s="201" t="s">
        <v>98</v>
      </c>
      <c r="J17" s="201" t="s">
        <v>98</v>
      </c>
      <c r="K17" s="201" t="s">
        <v>98</v>
      </c>
      <c r="L17" s="201" t="s">
        <v>98</v>
      </c>
      <c r="M17" s="201" t="s">
        <v>98</v>
      </c>
      <c r="N17" s="201" t="s">
        <v>98</v>
      </c>
      <c r="O17" s="17" t="s">
        <v>127</v>
      </c>
      <c r="P17" s="18" t="s">
        <v>145</v>
      </c>
      <c r="Q17" s="17" t="s">
        <v>128</v>
      </c>
      <c r="R17" s="201" t="s">
        <v>98</v>
      </c>
      <c r="S17" s="201" t="s">
        <v>98</v>
      </c>
    </row>
    <row r="18" spans="2:19" ht="28.5">
      <c r="B18" s="200" t="str">
        <f>CONCATENATE(TEXT(EDATE(Key!$G$2,-(D18+5)*12)+1,"dd/mm/yyyy")," ~ ",TEXT(EDATE(Key!$G$2,-(D18)*12),"dd/mm/yyyy"))</f>
        <v>28/11/1937 ~ 27/11/1942</v>
      </c>
      <c r="C18" s="15" t="s">
        <v>129</v>
      </c>
      <c r="D18" s="15">
        <v>80</v>
      </c>
      <c r="E18" s="15" t="s">
        <v>130</v>
      </c>
      <c r="F18" s="16" t="s">
        <v>205</v>
      </c>
      <c r="G18" s="201" t="s">
        <v>98</v>
      </c>
      <c r="H18" s="201" t="s">
        <v>98</v>
      </c>
      <c r="I18" s="201" t="s">
        <v>98</v>
      </c>
      <c r="J18" s="201" t="s">
        <v>98</v>
      </c>
      <c r="K18" s="201" t="s">
        <v>98</v>
      </c>
      <c r="L18" s="201" t="s">
        <v>98</v>
      </c>
      <c r="M18" s="201" t="s">
        <v>98</v>
      </c>
      <c r="N18" s="201" t="s">
        <v>98</v>
      </c>
      <c r="O18" s="17" t="s">
        <v>131</v>
      </c>
      <c r="P18" s="18" t="s">
        <v>145</v>
      </c>
      <c r="Q18" s="17" t="s">
        <v>132</v>
      </c>
      <c r="R18" s="201" t="s">
        <v>98</v>
      </c>
      <c r="S18" s="201" t="s">
        <v>98</v>
      </c>
    </row>
    <row r="19" spans="2:19" ht="28.5">
      <c r="B19" s="200" t="str">
        <f>CONCATENATE(TEXT(EDATE(Key!$G$2,-(D19+5)*12)+1,"dd/mm/yyyy")," ~ ",TEXT(EDATE(Key!$G$2,-(D19)*12),"dd/mm/yyyy"))</f>
        <v>28/11/1932 ~ 27/11/1937</v>
      </c>
      <c r="C19" s="15" t="s">
        <v>133</v>
      </c>
      <c r="D19" s="15">
        <v>85</v>
      </c>
      <c r="E19" s="15" t="s">
        <v>134</v>
      </c>
      <c r="F19" s="16" t="s">
        <v>205</v>
      </c>
      <c r="G19" s="201" t="s">
        <v>98</v>
      </c>
      <c r="H19" s="201" t="s">
        <v>98</v>
      </c>
      <c r="I19" s="201" t="s">
        <v>98</v>
      </c>
      <c r="J19" s="201" t="s">
        <v>98</v>
      </c>
      <c r="K19" s="201" t="s">
        <v>98</v>
      </c>
      <c r="L19" s="201" t="s">
        <v>98</v>
      </c>
      <c r="M19" s="201" t="s">
        <v>98</v>
      </c>
      <c r="N19" s="201" t="s">
        <v>98</v>
      </c>
      <c r="O19" s="17" t="s">
        <v>131</v>
      </c>
      <c r="P19" s="18" t="s">
        <v>145</v>
      </c>
      <c r="Q19" s="17" t="s">
        <v>132</v>
      </c>
      <c r="R19" s="201" t="s">
        <v>98</v>
      </c>
      <c r="S19" s="201" t="s">
        <v>98</v>
      </c>
    </row>
    <row r="20" spans="2:19" ht="28.5">
      <c r="B20" s="200" t="str">
        <f>CONCATENATE(TEXT(EDATE(Key!$G$2,-(D20+5)*12)+1,"dd/mm/yyyy")," ~ ",TEXT(EDATE(Key!$G$2,-(D20)*12),"dd/mm/yyyy"))</f>
        <v>28/11/1927 ~ 27/11/1932</v>
      </c>
      <c r="C20" s="15" t="s">
        <v>135</v>
      </c>
      <c r="D20" s="15">
        <v>90</v>
      </c>
      <c r="E20" s="15" t="s">
        <v>136</v>
      </c>
      <c r="F20" s="16" t="s">
        <v>205</v>
      </c>
      <c r="G20" s="201" t="s">
        <v>98</v>
      </c>
      <c r="H20" s="201" t="s">
        <v>98</v>
      </c>
      <c r="I20" s="201" t="s">
        <v>98</v>
      </c>
      <c r="J20" s="201" t="s">
        <v>98</v>
      </c>
      <c r="K20" s="201" t="s">
        <v>98</v>
      </c>
      <c r="L20" s="201" t="s">
        <v>98</v>
      </c>
      <c r="M20" s="201" t="s">
        <v>98</v>
      </c>
      <c r="N20" s="201" t="s">
        <v>98</v>
      </c>
      <c r="O20" s="17" t="s">
        <v>131</v>
      </c>
      <c r="P20" s="18" t="s">
        <v>145</v>
      </c>
      <c r="Q20" s="17" t="s">
        <v>132</v>
      </c>
      <c r="R20" s="201" t="s">
        <v>98</v>
      </c>
      <c r="S20" s="201" t="s">
        <v>98</v>
      </c>
    </row>
    <row r="21" spans="2:19" ht="28.5">
      <c r="B21" s="200" t="str">
        <f>CONCATENATE(TEXT(EDATE(Key!$G$2,-(D21+5)*12)+1,"dd/mm/yyyy")," ~ ",TEXT(EDATE(Key!$G$2,-(D21)*12),"dd/mm/yyyy"))</f>
        <v>28/11/1922 ~ 27/11/1927</v>
      </c>
      <c r="C21" s="15" t="s">
        <v>137</v>
      </c>
      <c r="D21" s="15">
        <v>95</v>
      </c>
      <c r="E21" s="15" t="s">
        <v>138</v>
      </c>
      <c r="F21" s="16" t="s">
        <v>205</v>
      </c>
      <c r="G21" s="201" t="s">
        <v>98</v>
      </c>
      <c r="H21" s="201" t="s">
        <v>98</v>
      </c>
      <c r="I21" s="201" t="s">
        <v>98</v>
      </c>
      <c r="J21" s="201" t="s">
        <v>98</v>
      </c>
      <c r="K21" s="201" t="s">
        <v>98</v>
      </c>
      <c r="L21" s="201" t="s">
        <v>98</v>
      </c>
      <c r="M21" s="201" t="s">
        <v>98</v>
      </c>
      <c r="N21" s="201" t="s">
        <v>98</v>
      </c>
      <c r="O21" s="17" t="s">
        <v>131</v>
      </c>
      <c r="P21" s="18" t="s">
        <v>145</v>
      </c>
      <c r="Q21" s="17" t="s">
        <v>132</v>
      </c>
      <c r="R21" s="201" t="s">
        <v>98</v>
      </c>
      <c r="S21" s="201" t="s">
        <v>98</v>
      </c>
    </row>
    <row r="22" spans="2:19" ht="28.5">
      <c r="B22" s="200" t="str">
        <f>CONCATENATE(TEXT(EDATE(Key!$G$2,-(D22)*12),"dd/mm/yyyy")," 或以前 on or before")</f>
        <v>27/11/1922 或以前 on or before</v>
      </c>
      <c r="C22" s="15" t="s">
        <v>269</v>
      </c>
      <c r="D22" s="15">
        <v>100</v>
      </c>
      <c r="E22" s="15" t="s">
        <v>139</v>
      </c>
      <c r="F22" s="16" t="s">
        <v>205</v>
      </c>
      <c r="G22" s="201" t="s">
        <v>98</v>
      </c>
      <c r="H22" s="201" t="s">
        <v>98</v>
      </c>
      <c r="I22" s="201" t="s">
        <v>98</v>
      </c>
      <c r="J22" s="201" t="s">
        <v>98</v>
      </c>
      <c r="K22" s="201" t="s">
        <v>98</v>
      </c>
      <c r="L22" s="201" t="s">
        <v>98</v>
      </c>
      <c r="M22" s="201" t="s">
        <v>98</v>
      </c>
      <c r="N22" s="201" t="s">
        <v>98</v>
      </c>
      <c r="O22" s="17" t="s">
        <v>131</v>
      </c>
      <c r="P22" s="18" t="s">
        <v>145</v>
      </c>
      <c r="Q22" s="17" t="s">
        <v>132</v>
      </c>
      <c r="R22" s="201" t="s">
        <v>98</v>
      </c>
      <c r="S22" s="201" t="s">
        <v>98</v>
      </c>
    </row>
  </sheetData>
  <sheetProtection algorithmName="SHA-512" hashValue="uZge1ebmM/9gKnOoJqBM6rWKNm3jIcVg/xT0JjgeElYXEi2OUmzxA8ZEXJxSIjKeJsH1LStWzA9F8QWlcGVWKg==" saltValue="tnWlv62Lh7hldVmTTI9sBg==" spinCount="100000" sheet="1" objects="1" scenarios="1"/>
  <phoneticPr fontId="25" type="noConversion"/>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5"/>
  <sheetViews>
    <sheetView workbookViewId="0">
      <selection activeCell="G2" sqref="G2"/>
    </sheetView>
  </sheetViews>
  <sheetFormatPr defaultRowHeight="15"/>
  <cols>
    <col min="1" max="1" width="46.28515625" customWidth="1"/>
    <col min="4" max="4" width="11.7109375" customWidth="1"/>
    <col min="7" max="7" width="10.7109375" bestFit="1" customWidth="1"/>
    <col min="9" max="9" width="11.42578125" customWidth="1"/>
    <col min="10" max="10" width="11.28515625" customWidth="1"/>
    <col min="11" max="19" width="10.5703125" customWidth="1"/>
    <col min="20" max="20" width="10.42578125" customWidth="1"/>
    <col min="21" max="21" width="9.7109375" customWidth="1"/>
    <col min="22" max="22" width="13.140625" customWidth="1"/>
    <col min="23" max="23" width="11.140625" customWidth="1"/>
    <col min="24" max="24" width="9.28515625" customWidth="1"/>
    <col min="25" max="27" width="12" customWidth="1"/>
  </cols>
  <sheetData>
    <row r="1" spans="1:32">
      <c r="A1" s="2" t="s">
        <v>229</v>
      </c>
      <c r="C1" s="12" t="s">
        <v>141</v>
      </c>
      <c r="D1" s="13" t="s">
        <v>142</v>
      </c>
      <c r="F1" t="s">
        <v>312</v>
      </c>
      <c r="I1" s="13" t="s">
        <v>197</v>
      </c>
      <c r="J1" s="14" t="s">
        <v>10</v>
      </c>
      <c r="K1" s="14" t="s">
        <v>11</v>
      </c>
      <c r="L1" s="14" t="s">
        <v>12</v>
      </c>
      <c r="M1" s="14" t="s">
        <v>85</v>
      </c>
      <c r="N1" s="14" t="s">
        <v>86</v>
      </c>
      <c r="O1" s="14" t="s">
        <v>87</v>
      </c>
      <c r="P1" s="14" t="s">
        <v>153</v>
      </c>
      <c r="Q1" s="14" t="s">
        <v>154</v>
      </c>
      <c r="R1" s="14" t="s">
        <v>155</v>
      </c>
      <c r="S1" s="14" t="s">
        <v>88</v>
      </c>
      <c r="T1" s="14" t="s">
        <v>198</v>
      </c>
      <c r="U1" s="14" t="s">
        <v>199</v>
      </c>
      <c r="V1" s="14" t="s">
        <v>91</v>
      </c>
      <c r="W1" s="14" t="s">
        <v>92</v>
      </c>
      <c r="X1" s="14" t="s">
        <v>93</v>
      </c>
      <c r="Y1" s="14" t="s">
        <v>94</v>
      </c>
      <c r="Z1" s="14" t="s">
        <v>95</v>
      </c>
      <c r="AD1" s="14" t="s">
        <v>153</v>
      </c>
      <c r="AE1" s="14" t="s">
        <v>154</v>
      </c>
      <c r="AF1" s="14" t="s">
        <v>155</v>
      </c>
    </row>
    <row r="2" spans="1:32" ht="30.75" customHeight="1">
      <c r="A2" s="2" t="s">
        <v>71</v>
      </c>
      <c r="C2" s="2">
        <v>30</v>
      </c>
      <c r="D2" s="15">
        <v>30</v>
      </c>
      <c r="F2" t="s">
        <v>316</v>
      </c>
      <c r="G2" s="199">
        <v>44892</v>
      </c>
      <c r="I2" s="26" t="s">
        <v>167</v>
      </c>
      <c r="J2" s="9"/>
      <c r="K2" s="9"/>
      <c r="L2" s="9"/>
      <c r="M2" s="9"/>
      <c r="N2" s="9"/>
      <c r="O2" s="9"/>
      <c r="P2" s="16"/>
      <c r="Q2" s="16"/>
      <c r="R2" s="16"/>
      <c r="S2" s="16" t="s">
        <v>205</v>
      </c>
      <c r="T2" s="9"/>
      <c r="U2" s="9"/>
      <c r="V2" s="16" t="s">
        <v>205</v>
      </c>
      <c r="W2" s="9"/>
      <c r="X2" s="9"/>
      <c r="Y2" s="9"/>
      <c r="Z2" s="9"/>
      <c r="AD2" s="16" t="s">
        <v>205</v>
      </c>
      <c r="AE2" s="16" t="s">
        <v>205</v>
      </c>
      <c r="AF2" s="16" t="s">
        <v>205</v>
      </c>
    </row>
    <row r="3" spans="1:32" ht="30.75" customHeight="1">
      <c r="A3" s="2" t="s">
        <v>253</v>
      </c>
      <c r="C3" s="2">
        <v>31</v>
      </c>
      <c r="D3" s="15">
        <v>30</v>
      </c>
      <c r="I3" s="26" t="s">
        <v>168</v>
      </c>
      <c r="J3" s="9"/>
      <c r="K3" s="9"/>
      <c r="L3" s="9"/>
      <c r="M3" s="9"/>
      <c r="N3" s="9"/>
      <c r="O3" s="9"/>
      <c r="P3" s="16"/>
      <c r="Q3" s="16"/>
      <c r="R3" s="9"/>
      <c r="S3" s="9"/>
      <c r="T3" s="9"/>
      <c r="U3" s="9"/>
      <c r="V3" s="9"/>
      <c r="W3" s="9"/>
      <c r="X3" s="9"/>
      <c r="Y3" s="9"/>
      <c r="Z3" s="9"/>
      <c r="AD3" s="16" t="s">
        <v>205</v>
      </c>
      <c r="AE3" s="16" t="s">
        <v>205</v>
      </c>
      <c r="AF3" s="9"/>
    </row>
    <row r="4" spans="1:32" ht="30.75" customHeight="1">
      <c r="A4" s="2" t="s">
        <v>70</v>
      </c>
      <c r="C4" s="2">
        <v>32</v>
      </c>
      <c r="D4" s="15">
        <v>30</v>
      </c>
      <c r="F4" s="23" t="s">
        <v>162</v>
      </c>
      <c r="I4" s="26" t="s">
        <v>169</v>
      </c>
      <c r="J4" s="9"/>
      <c r="K4" s="9"/>
      <c r="L4" s="9"/>
      <c r="M4" s="9"/>
      <c r="N4" s="9"/>
      <c r="O4" s="9"/>
      <c r="P4" s="16"/>
      <c r="Q4" s="16"/>
      <c r="R4" s="9"/>
      <c r="S4" s="9"/>
      <c r="T4" s="9"/>
      <c r="U4" s="9"/>
      <c r="V4" s="9"/>
      <c r="W4" s="9"/>
      <c r="X4" s="9"/>
      <c r="Y4" s="9"/>
      <c r="Z4" s="9"/>
      <c r="AD4" s="16" t="s">
        <v>205</v>
      </c>
      <c r="AE4" s="16" t="s">
        <v>205</v>
      </c>
      <c r="AF4" s="9"/>
    </row>
    <row r="5" spans="1:32" ht="30.75" customHeight="1">
      <c r="A5" s="2" t="s">
        <v>230</v>
      </c>
      <c r="C5" s="2">
        <v>33</v>
      </c>
      <c r="D5" s="15">
        <v>30</v>
      </c>
      <c r="F5" s="2" t="s">
        <v>151</v>
      </c>
      <c r="G5" s="2">
        <v>400</v>
      </c>
      <c r="I5" s="26" t="s">
        <v>170</v>
      </c>
      <c r="J5" s="9"/>
      <c r="K5" s="9"/>
      <c r="L5" s="9"/>
      <c r="M5" s="9"/>
      <c r="N5" s="9"/>
      <c r="O5" s="9"/>
      <c r="P5" s="16"/>
      <c r="Q5" s="9"/>
      <c r="R5" s="16"/>
      <c r="S5" s="9"/>
      <c r="T5" s="9"/>
      <c r="U5" s="9"/>
      <c r="V5" s="9"/>
      <c r="W5" s="9"/>
      <c r="X5" s="9"/>
      <c r="Y5" s="9"/>
      <c r="Z5" s="9"/>
      <c r="AD5" s="16" t="s">
        <v>205</v>
      </c>
      <c r="AE5" s="9"/>
      <c r="AF5" s="16" t="s">
        <v>205</v>
      </c>
    </row>
    <row r="6" spans="1:32" ht="30.75" customHeight="1">
      <c r="A6" s="158" t="s">
        <v>231</v>
      </c>
      <c r="C6" s="2">
        <v>34</v>
      </c>
      <c r="D6" s="15">
        <v>30</v>
      </c>
      <c r="F6" s="2" t="s">
        <v>161</v>
      </c>
      <c r="G6" s="2">
        <v>0</v>
      </c>
      <c r="I6" s="26" t="s">
        <v>171</v>
      </c>
      <c r="J6" s="9"/>
      <c r="K6" s="9"/>
      <c r="L6" s="9"/>
      <c r="M6" s="9"/>
      <c r="N6" s="9"/>
      <c r="O6" s="9"/>
      <c r="P6" s="16"/>
      <c r="Q6" s="9"/>
      <c r="R6" s="16"/>
      <c r="S6" s="9"/>
      <c r="T6" s="9"/>
      <c r="U6" s="9"/>
      <c r="V6" s="9"/>
      <c r="W6" s="9"/>
      <c r="X6" s="9"/>
      <c r="Y6" s="9"/>
      <c r="Z6" s="9"/>
      <c r="AD6" s="16" t="s">
        <v>205</v>
      </c>
      <c r="AE6" s="9"/>
      <c r="AF6" s="16" t="s">
        <v>205</v>
      </c>
    </row>
    <row r="7" spans="1:32" ht="30.75" customHeight="1">
      <c r="A7" s="2" t="s">
        <v>50</v>
      </c>
      <c r="C7" s="2">
        <v>35</v>
      </c>
      <c r="D7" s="15">
        <v>35</v>
      </c>
      <c r="F7" s="23" t="s">
        <v>214</v>
      </c>
      <c r="I7" s="26" t="s">
        <v>172</v>
      </c>
      <c r="J7" s="9"/>
      <c r="K7" s="9"/>
      <c r="L7" s="9"/>
      <c r="M7" s="9"/>
      <c r="N7" s="9"/>
      <c r="O7" s="9"/>
      <c r="P7" s="16"/>
      <c r="Q7" s="9"/>
      <c r="R7" s="16"/>
      <c r="S7" s="9"/>
      <c r="T7" s="9"/>
      <c r="U7" s="9"/>
      <c r="V7" s="9"/>
      <c r="W7" s="9"/>
      <c r="X7" s="9"/>
      <c r="Y7" s="9"/>
      <c r="Z7" s="9"/>
      <c r="AD7" s="16" t="s">
        <v>205</v>
      </c>
      <c r="AE7" s="9"/>
      <c r="AF7" s="16" t="s">
        <v>205</v>
      </c>
    </row>
    <row r="8" spans="1:32" ht="30.75" customHeight="1">
      <c r="A8" s="2" t="s">
        <v>232</v>
      </c>
      <c r="C8" s="2">
        <v>36</v>
      </c>
      <c r="D8" s="15">
        <v>35</v>
      </c>
      <c r="F8" s="2" t="s">
        <v>214</v>
      </c>
      <c r="G8" s="112">
        <v>150</v>
      </c>
      <c r="I8" s="26" t="s">
        <v>173</v>
      </c>
      <c r="J8" s="9"/>
      <c r="K8" s="9"/>
      <c r="L8" s="9"/>
      <c r="M8" s="9"/>
      <c r="N8" s="9"/>
      <c r="O8" s="9"/>
      <c r="P8" s="16"/>
      <c r="Q8" s="16"/>
      <c r="R8" s="16"/>
      <c r="S8" s="9"/>
      <c r="T8" s="9"/>
      <c r="U8" s="9"/>
      <c r="V8" s="9"/>
      <c r="W8" s="9"/>
      <c r="X8" s="9"/>
      <c r="Y8" s="9"/>
      <c r="Z8" s="9"/>
      <c r="AD8" s="16" t="s">
        <v>205</v>
      </c>
      <c r="AE8" s="16" t="s">
        <v>205</v>
      </c>
      <c r="AF8" s="16" t="s">
        <v>205</v>
      </c>
    </row>
    <row r="9" spans="1:32" ht="30.75" customHeight="1">
      <c r="A9" s="2" t="s">
        <v>233</v>
      </c>
      <c r="C9" s="2">
        <v>37</v>
      </c>
      <c r="D9" s="15">
        <v>35</v>
      </c>
      <c r="F9" s="2"/>
      <c r="G9" s="112"/>
      <c r="I9" s="26" t="s">
        <v>174</v>
      </c>
      <c r="J9" s="9"/>
      <c r="K9" s="9"/>
      <c r="L9" s="9"/>
      <c r="M9" s="9"/>
      <c r="N9" s="9"/>
      <c r="O9" s="9"/>
      <c r="P9" s="16"/>
      <c r="Q9" s="16"/>
      <c r="R9" s="16"/>
      <c r="S9" s="9"/>
      <c r="T9" s="9"/>
      <c r="U9" s="9"/>
      <c r="V9" s="9"/>
      <c r="W9" s="9"/>
      <c r="X9" s="9"/>
      <c r="Y9" s="9"/>
      <c r="Z9" s="9"/>
      <c r="AD9" s="16" t="s">
        <v>205</v>
      </c>
      <c r="AE9" s="16" t="s">
        <v>205</v>
      </c>
      <c r="AF9" s="16" t="s">
        <v>205</v>
      </c>
    </row>
    <row r="10" spans="1:32" ht="30.75" customHeight="1">
      <c r="A10" s="2" t="s">
        <v>51</v>
      </c>
      <c r="C10" s="2">
        <v>38</v>
      </c>
      <c r="D10" s="15">
        <v>35</v>
      </c>
      <c r="G10" s="113"/>
      <c r="I10" s="26" t="s">
        <v>175</v>
      </c>
      <c r="J10" s="9"/>
      <c r="K10" s="9"/>
      <c r="L10" s="9"/>
      <c r="M10" s="9"/>
      <c r="N10" s="9"/>
      <c r="O10" s="9"/>
      <c r="P10" s="16"/>
      <c r="Q10" s="16"/>
      <c r="R10" s="16"/>
      <c r="S10" s="9"/>
      <c r="T10" s="9"/>
      <c r="U10" s="9"/>
      <c r="V10" s="9"/>
      <c r="W10" s="9"/>
      <c r="X10" s="9"/>
      <c r="Y10" s="9"/>
      <c r="Z10" s="9"/>
      <c r="AD10" s="16" t="s">
        <v>205</v>
      </c>
      <c r="AE10" s="16" t="s">
        <v>205</v>
      </c>
      <c r="AF10" s="16" t="s">
        <v>205</v>
      </c>
    </row>
    <row r="11" spans="1:32" ht="30.75" customHeight="1">
      <c r="A11" s="2" t="s">
        <v>234</v>
      </c>
      <c r="C11" s="2">
        <v>39</v>
      </c>
      <c r="D11" s="15">
        <v>35</v>
      </c>
      <c r="F11" s="23" t="s">
        <v>307</v>
      </c>
      <c r="I11" s="26" t="s">
        <v>176</v>
      </c>
      <c r="J11" s="9"/>
      <c r="K11" s="9"/>
      <c r="L11" s="9"/>
      <c r="M11" s="9"/>
      <c r="N11" s="9"/>
      <c r="O11" s="9"/>
      <c r="P11" s="16"/>
      <c r="Q11" s="16"/>
      <c r="R11" s="16"/>
      <c r="S11" s="9"/>
      <c r="T11" s="9"/>
      <c r="U11" s="9"/>
      <c r="V11" s="9"/>
      <c r="W11" s="9"/>
      <c r="X11" s="9"/>
      <c r="Y11" s="9"/>
      <c r="Z11" s="9"/>
      <c r="AD11" s="16" t="s">
        <v>205</v>
      </c>
      <c r="AE11" s="16" t="s">
        <v>205</v>
      </c>
      <c r="AF11" s="16" t="s">
        <v>205</v>
      </c>
    </row>
    <row r="12" spans="1:32" ht="30.75" customHeight="1">
      <c r="A12" s="2" t="s">
        <v>52</v>
      </c>
      <c r="C12" s="2">
        <v>40</v>
      </c>
      <c r="D12" s="15">
        <v>40</v>
      </c>
      <c r="F12" s="2" t="s">
        <v>306</v>
      </c>
      <c r="G12" s="112">
        <v>100</v>
      </c>
      <c r="I12" s="26" t="s">
        <v>177</v>
      </c>
      <c r="J12" s="9"/>
      <c r="K12" s="9"/>
      <c r="L12" s="9"/>
      <c r="M12" s="9"/>
      <c r="N12" s="9"/>
      <c r="O12" s="9"/>
      <c r="P12" s="16"/>
      <c r="Q12" s="16"/>
      <c r="R12" s="16"/>
      <c r="S12" s="9"/>
      <c r="T12" s="9"/>
      <c r="U12" s="9"/>
      <c r="V12" s="9"/>
      <c r="W12" s="9"/>
      <c r="X12" s="9"/>
      <c r="Y12" s="9"/>
      <c r="Z12" s="9"/>
      <c r="AD12" s="16" t="s">
        <v>205</v>
      </c>
      <c r="AE12" s="16" t="s">
        <v>205</v>
      </c>
      <c r="AF12" s="16" t="s">
        <v>205</v>
      </c>
    </row>
    <row r="13" spans="1:32" ht="30.75" customHeight="1">
      <c r="A13" s="2" t="s">
        <v>235</v>
      </c>
      <c r="C13" s="2">
        <v>41</v>
      </c>
      <c r="D13" s="15">
        <v>40</v>
      </c>
      <c r="F13" s="2"/>
      <c r="G13" s="112"/>
      <c r="I13" s="26" t="s">
        <v>178</v>
      </c>
      <c r="J13" s="9"/>
      <c r="K13" s="9"/>
      <c r="L13" s="9"/>
      <c r="M13" s="9"/>
      <c r="N13" s="9"/>
      <c r="O13" s="9"/>
      <c r="P13" s="16"/>
      <c r="Q13" s="16"/>
      <c r="R13" s="16"/>
      <c r="S13" s="9"/>
      <c r="T13" s="9"/>
      <c r="U13" s="9"/>
      <c r="V13" s="9"/>
      <c r="W13" s="9"/>
      <c r="X13" s="9"/>
      <c r="Y13" s="9"/>
      <c r="Z13" s="9"/>
      <c r="AD13" s="16" t="s">
        <v>205</v>
      </c>
      <c r="AE13" s="16" t="s">
        <v>205</v>
      </c>
      <c r="AF13" s="16" t="s">
        <v>205</v>
      </c>
    </row>
    <row r="14" spans="1:32" ht="30.75" customHeight="1">
      <c r="A14" s="2" t="s">
        <v>254</v>
      </c>
      <c r="C14" s="2">
        <v>42</v>
      </c>
      <c r="D14" s="15">
        <v>40</v>
      </c>
      <c r="I14" s="26" t="s">
        <v>179</v>
      </c>
      <c r="J14" s="9"/>
      <c r="K14" s="9"/>
      <c r="L14" s="9"/>
      <c r="M14" s="9"/>
      <c r="N14" s="9"/>
      <c r="O14" s="9"/>
      <c r="P14" s="16"/>
      <c r="Q14" s="16"/>
      <c r="R14" s="16"/>
      <c r="S14" s="9"/>
      <c r="T14" s="9"/>
      <c r="U14" s="9"/>
      <c r="V14" s="9"/>
      <c r="W14" s="9"/>
      <c r="X14" s="9"/>
      <c r="Y14" s="9"/>
      <c r="Z14" s="9"/>
      <c r="AD14" s="16" t="s">
        <v>205</v>
      </c>
      <c r="AE14" s="16" t="s">
        <v>205</v>
      </c>
      <c r="AF14" s="16" t="s">
        <v>205</v>
      </c>
    </row>
    <row r="15" spans="1:32" ht="30.75" customHeight="1">
      <c r="A15" s="2" t="s">
        <v>53</v>
      </c>
      <c r="C15" s="2">
        <v>43</v>
      </c>
      <c r="D15" s="15">
        <v>40</v>
      </c>
      <c r="I15" s="26" t="s">
        <v>180</v>
      </c>
      <c r="J15" s="9"/>
      <c r="K15" s="9"/>
      <c r="L15" s="9"/>
      <c r="M15" s="9"/>
      <c r="N15" s="9"/>
      <c r="O15" s="9"/>
      <c r="P15" s="16"/>
      <c r="Q15" s="16"/>
      <c r="R15" s="16"/>
      <c r="S15" s="9"/>
      <c r="T15" s="9"/>
      <c r="U15" s="9"/>
      <c r="V15" s="9"/>
      <c r="W15" s="9"/>
      <c r="X15" s="9"/>
      <c r="Y15" s="9"/>
      <c r="Z15" s="9"/>
      <c r="AD15" s="16" t="s">
        <v>205</v>
      </c>
      <c r="AE15" s="16" t="s">
        <v>205</v>
      </c>
      <c r="AF15" s="16" t="s">
        <v>205</v>
      </c>
    </row>
    <row r="16" spans="1:32" ht="30.75" customHeight="1">
      <c r="A16" s="2" t="s">
        <v>308</v>
      </c>
      <c r="C16" s="2">
        <v>44</v>
      </c>
      <c r="D16" s="15">
        <v>40</v>
      </c>
      <c r="I16" s="26" t="s">
        <v>181</v>
      </c>
      <c r="J16" s="9"/>
      <c r="K16" s="9"/>
      <c r="L16" s="9"/>
      <c r="M16" s="9"/>
      <c r="N16" s="9"/>
      <c r="O16" s="9"/>
      <c r="P16" s="16"/>
      <c r="Q16" s="16"/>
      <c r="R16" s="16"/>
      <c r="S16" s="9"/>
      <c r="T16" s="9"/>
      <c r="U16" s="9"/>
      <c r="V16" s="9"/>
      <c r="W16" s="9"/>
      <c r="X16" s="9"/>
      <c r="Y16" s="9"/>
      <c r="Z16" s="9"/>
      <c r="AD16" s="16" t="s">
        <v>205</v>
      </c>
      <c r="AE16" s="16" t="s">
        <v>205</v>
      </c>
      <c r="AF16" s="16" t="s">
        <v>205</v>
      </c>
    </row>
    <row r="17" spans="1:32">
      <c r="A17" s="2" t="s">
        <v>255</v>
      </c>
      <c r="C17" s="2">
        <v>45</v>
      </c>
      <c r="D17" s="15">
        <v>45</v>
      </c>
      <c r="I17" s="25" t="s">
        <v>182</v>
      </c>
      <c r="J17" s="9"/>
      <c r="K17" s="9"/>
      <c r="L17" s="9"/>
      <c r="M17" s="9"/>
      <c r="N17" s="9"/>
      <c r="O17" s="9"/>
      <c r="P17" s="16"/>
      <c r="Q17" s="16"/>
      <c r="R17" s="16"/>
      <c r="S17" s="16" t="s">
        <v>205</v>
      </c>
      <c r="T17" s="9"/>
      <c r="U17" s="9"/>
      <c r="V17" s="16" t="s">
        <v>205</v>
      </c>
      <c r="W17" s="9"/>
      <c r="X17" s="9"/>
      <c r="Y17" s="9"/>
      <c r="Z17" s="9"/>
      <c r="AD17" s="16" t="s">
        <v>205</v>
      </c>
      <c r="AE17" s="16" t="s">
        <v>205</v>
      </c>
      <c r="AF17" s="16" t="s">
        <v>205</v>
      </c>
    </row>
    <row r="18" spans="1:32">
      <c r="A18" s="2" t="s">
        <v>224</v>
      </c>
      <c r="C18" s="2">
        <v>46</v>
      </c>
      <c r="D18" s="15">
        <v>45</v>
      </c>
      <c r="I18" s="25" t="s">
        <v>183</v>
      </c>
      <c r="J18" s="9"/>
      <c r="K18" s="9"/>
      <c r="L18" s="9"/>
      <c r="M18" s="9"/>
      <c r="N18" s="9"/>
      <c r="O18" s="9"/>
      <c r="P18" s="16"/>
      <c r="Q18" s="9"/>
      <c r="R18" s="16"/>
      <c r="S18" s="9"/>
      <c r="T18" s="9"/>
      <c r="U18" s="9"/>
      <c r="V18" s="9"/>
      <c r="W18" s="9"/>
      <c r="X18" s="9"/>
      <c r="Y18" s="9"/>
      <c r="Z18" s="9"/>
      <c r="AD18" s="16" t="s">
        <v>205</v>
      </c>
      <c r="AE18" s="9"/>
      <c r="AF18" s="16" t="s">
        <v>205</v>
      </c>
    </row>
    <row r="19" spans="1:32">
      <c r="A19" s="2" t="s">
        <v>55</v>
      </c>
      <c r="C19" s="2">
        <v>47</v>
      </c>
      <c r="D19" s="15">
        <v>45</v>
      </c>
      <c r="I19" s="25" t="s">
        <v>184</v>
      </c>
      <c r="J19" s="9"/>
      <c r="K19" s="9"/>
      <c r="L19" s="9"/>
      <c r="M19" s="9"/>
      <c r="N19" s="9"/>
      <c r="O19" s="9"/>
      <c r="P19" s="9"/>
      <c r="Q19" s="16"/>
      <c r="R19" s="16"/>
      <c r="S19" s="9"/>
      <c r="T19" s="9"/>
      <c r="U19" s="9"/>
      <c r="V19" s="9"/>
      <c r="W19" s="9"/>
      <c r="X19" s="9"/>
      <c r="Y19" s="9"/>
      <c r="Z19" s="9"/>
      <c r="AD19" s="9"/>
      <c r="AE19" s="16" t="s">
        <v>205</v>
      </c>
      <c r="AF19" s="16" t="s">
        <v>205</v>
      </c>
    </row>
    <row r="20" spans="1:32">
      <c r="A20" s="2" t="s">
        <v>236</v>
      </c>
      <c r="C20" s="2">
        <v>48</v>
      </c>
      <c r="D20" s="15">
        <v>45</v>
      </c>
      <c r="I20" s="25" t="s">
        <v>185</v>
      </c>
      <c r="J20" s="9"/>
      <c r="K20" s="9"/>
      <c r="L20" s="9"/>
      <c r="M20" s="9"/>
      <c r="N20" s="9"/>
      <c r="O20" s="9"/>
      <c r="P20" s="9"/>
      <c r="Q20" s="16"/>
      <c r="R20" s="16"/>
      <c r="S20" s="9"/>
      <c r="T20" s="9"/>
      <c r="U20" s="9"/>
      <c r="V20" s="9"/>
      <c r="W20" s="9"/>
      <c r="X20" s="9"/>
      <c r="Y20" s="9"/>
      <c r="Z20" s="9"/>
      <c r="AD20" s="9"/>
      <c r="AE20" s="16" t="s">
        <v>205</v>
      </c>
      <c r="AF20" s="16" t="s">
        <v>205</v>
      </c>
    </row>
    <row r="21" spans="1:32">
      <c r="A21" s="2" t="s">
        <v>54</v>
      </c>
      <c r="C21" s="2">
        <v>49</v>
      </c>
      <c r="D21" s="15">
        <v>45</v>
      </c>
      <c r="I21" s="25" t="s">
        <v>186</v>
      </c>
      <c r="J21" s="9"/>
      <c r="K21" s="9"/>
      <c r="L21" s="9"/>
      <c r="M21" s="9"/>
      <c r="N21" s="9"/>
      <c r="O21" s="9"/>
      <c r="P21" s="9"/>
      <c r="Q21" s="16"/>
      <c r="R21" s="16"/>
      <c r="S21" s="9"/>
      <c r="T21" s="9"/>
      <c r="U21" s="9"/>
      <c r="V21" s="9"/>
      <c r="W21" s="9"/>
      <c r="X21" s="9"/>
      <c r="Y21" s="9"/>
      <c r="Z21" s="9"/>
      <c r="AD21" s="9"/>
      <c r="AE21" s="16" t="s">
        <v>205</v>
      </c>
      <c r="AF21" s="16" t="s">
        <v>205</v>
      </c>
    </row>
    <row r="22" spans="1:32">
      <c r="A22" s="2" t="s">
        <v>237</v>
      </c>
      <c r="C22" s="2">
        <v>50</v>
      </c>
      <c r="D22" s="15">
        <v>50</v>
      </c>
      <c r="I22" s="25" t="s">
        <v>187</v>
      </c>
      <c r="J22" s="9"/>
      <c r="K22" s="9"/>
      <c r="L22" s="9"/>
      <c r="M22" s="9"/>
      <c r="N22" s="9"/>
      <c r="O22" s="9"/>
      <c r="P22" s="9"/>
      <c r="Q22" s="16"/>
      <c r="R22" s="16"/>
      <c r="S22" s="9"/>
      <c r="T22" s="9"/>
      <c r="U22" s="9"/>
      <c r="V22" s="9"/>
      <c r="W22" s="9"/>
      <c r="X22" s="9"/>
      <c r="Y22" s="9"/>
      <c r="Z22" s="9"/>
      <c r="AD22" s="9"/>
      <c r="AE22" s="16" t="s">
        <v>205</v>
      </c>
      <c r="AF22" s="16" t="s">
        <v>205</v>
      </c>
    </row>
    <row r="23" spans="1:32">
      <c r="A23" s="2" t="s">
        <v>238</v>
      </c>
      <c r="C23" s="2">
        <v>51</v>
      </c>
      <c r="D23" s="15">
        <v>50</v>
      </c>
      <c r="I23" s="25" t="s">
        <v>188</v>
      </c>
      <c r="J23" s="9"/>
      <c r="K23" s="9"/>
      <c r="L23" s="9"/>
      <c r="M23" s="9"/>
      <c r="N23" s="9"/>
      <c r="O23" s="9"/>
      <c r="P23" s="16"/>
      <c r="Q23" s="16"/>
      <c r="R23" s="16"/>
      <c r="S23" s="9"/>
      <c r="T23" s="9"/>
      <c r="U23" s="9"/>
      <c r="V23" s="9"/>
      <c r="W23" s="9"/>
      <c r="X23" s="9"/>
      <c r="Y23" s="9"/>
      <c r="Z23" s="9"/>
      <c r="AD23" s="16" t="s">
        <v>205</v>
      </c>
      <c r="AE23" s="16" t="s">
        <v>205</v>
      </c>
      <c r="AF23" s="16" t="s">
        <v>205</v>
      </c>
    </row>
    <row r="24" spans="1:32">
      <c r="A24" s="2" t="s">
        <v>239</v>
      </c>
      <c r="C24" s="2">
        <v>52</v>
      </c>
      <c r="D24" s="15">
        <v>50</v>
      </c>
      <c r="I24" s="25" t="s">
        <v>189</v>
      </c>
      <c r="J24" s="9"/>
      <c r="K24" s="9"/>
      <c r="L24" s="9"/>
      <c r="M24" s="9"/>
      <c r="N24" s="9"/>
      <c r="O24" s="9"/>
      <c r="P24" s="16"/>
      <c r="Q24" s="16"/>
      <c r="R24" s="16"/>
      <c r="S24" s="9"/>
      <c r="T24" s="9"/>
      <c r="U24" s="9"/>
      <c r="V24" s="9"/>
      <c r="W24" s="9"/>
      <c r="X24" s="9"/>
      <c r="Y24" s="9"/>
      <c r="Z24" s="9"/>
      <c r="AD24" s="16" t="s">
        <v>205</v>
      </c>
      <c r="AE24" s="16" t="s">
        <v>205</v>
      </c>
      <c r="AF24" s="16" t="s">
        <v>205</v>
      </c>
    </row>
    <row r="25" spans="1:32">
      <c r="A25" s="2" t="s">
        <v>56</v>
      </c>
      <c r="C25" s="2">
        <v>53</v>
      </c>
      <c r="D25" s="15">
        <v>50</v>
      </c>
      <c r="I25" s="25" t="s">
        <v>190</v>
      </c>
      <c r="J25" s="9"/>
      <c r="K25" s="9"/>
      <c r="L25" s="9"/>
      <c r="M25" s="9"/>
      <c r="N25" s="9"/>
      <c r="O25" s="9"/>
      <c r="P25" s="16"/>
      <c r="Q25" s="16"/>
      <c r="R25" s="16"/>
      <c r="S25" s="9"/>
      <c r="T25" s="9"/>
      <c r="U25" s="9"/>
      <c r="V25" s="9"/>
      <c r="W25" s="9"/>
      <c r="X25" s="9"/>
      <c r="Y25" s="9"/>
      <c r="Z25" s="9"/>
      <c r="AD25" s="16" t="s">
        <v>205</v>
      </c>
      <c r="AE25" s="16" t="s">
        <v>205</v>
      </c>
      <c r="AF25" s="16" t="s">
        <v>205</v>
      </c>
    </row>
    <row r="26" spans="1:32">
      <c r="A26" s="2" t="s">
        <v>240</v>
      </c>
      <c r="C26" s="2">
        <v>54</v>
      </c>
      <c r="D26" s="15">
        <v>50</v>
      </c>
      <c r="I26" s="25" t="s">
        <v>191</v>
      </c>
      <c r="J26" s="9"/>
      <c r="K26" s="9"/>
      <c r="L26" s="9"/>
      <c r="M26" s="9"/>
      <c r="N26" s="9"/>
      <c r="O26" s="9"/>
      <c r="P26" s="16"/>
      <c r="Q26" s="16"/>
      <c r="R26" s="16"/>
      <c r="S26" s="9"/>
      <c r="T26" s="9"/>
      <c r="U26" s="9"/>
      <c r="V26" s="9"/>
      <c r="W26" s="9"/>
      <c r="X26" s="9"/>
      <c r="Y26" s="9"/>
      <c r="Z26" s="9"/>
      <c r="AD26" s="16" t="s">
        <v>205</v>
      </c>
      <c r="AE26" s="16" t="s">
        <v>205</v>
      </c>
      <c r="AF26" s="16" t="s">
        <v>205</v>
      </c>
    </row>
    <row r="27" spans="1:32">
      <c r="A27" s="2" t="s">
        <v>256</v>
      </c>
      <c r="C27" s="2">
        <v>55</v>
      </c>
      <c r="D27" s="15">
        <v>55</v>
      </c>
      <c r="I27" s="25" t="s">
        <v>192</v>
      </c>
      <c r="J27" s="9"/>
      <c r="K27" s="9"/>
      <c r="L27" s="9"/>
      <c r="M27" s="9"/>
      <c r="N27" s="9"/>
      <c r="O27" s="9"/>
      <c r="P27" s="16"/>
      <c r="Q27" s="16"/>
      <c r="R27" s="16"/>
      <c r="S27" s="9"/>
      <c r="T27" s="9"/>
      <c r="U27" s="9"/>
      <c r="V27" s="9"/>
      <c r="W27" s="9"/>
      <c r="X27" s="9"/>
      <c r="Y27" s="9"/>
      <c r="Z27" s="9"/>
      <c r="AD27" s="16" t="s">
        <v>205</v>
      </c>
      <c r="AE27" s="16" t="s">
        <v>205</v>
      </c>
      <c r="AF27" s="16" t="s">
        <v>205</v>
      </c>
    </row>
    <row r="28" spans="1:32">
      <c r="A28" s="2" t="s">
        <v>241</v>
      </c>
      <c r="C28" s="2">
        <v>56</v>
      </c>
      <c r="D28" s="15">
        <v>55</v>
      </c>
      <c r="I28" s="25" t="s">
        <v>193</v>
      </c>
      <c r="J28" s="9"/>
      <c r="K28" s="9"/>
      <c r="L28" s="9"/>
      <c r="M28" s="9"/>
      <c r="N28" s="9"/>
      <c r="O28" s="9"/>
      <c r="P28" s="16"/>
      <c r="Q28" s="16"/>
      <c r="R28" s="16"/>
      <c r="S28" s="9"/>
      <c r="T28" s="9"/>
      <c r="U28" s="9"/>
      <c r="V28" s="9"/>
      <c r="W28" s="9"/>
      <c r="X28" s="9"/>
      <c r="Y28" s="9"/>
      <c r="Z28" s="9"/>
      <c r="AD28" s="16" t="s">
        <v>205</v>
      </c>
      <c r="AE28" s="16" t="s">
        <v>205</v>
      </c>
      <c r="AF28" s="16" t="s">
        <v>205</v>
      </c>
    </row>
    <row r="29" spans="1:32">
      <c r="A29" s="159" t="s">
        <v>242</v>
      </c>
      <c r="C29" s="2">
        <v>57</v>
      </c>
      <c r="D29" s="15">
        <v>55</v>
      </c>
      <c r="I29" s="25" t="s">
        <v>194</v>
      </c>
      <c r="J29" s="9"/>
      <c r="K29" s="9"/>
      <c r="L29" s="9"/>
      <c r="M29" s="9"/>
      <c r="N29" s="9"/>
      <c r="O29" s="9"/>
      <c r="P29" s="16"/>
      <c r="Q29" s="16"/>
      <c r="R29" s="16"/>
      <c r="S29" s="9"/>
      <c r="T29" s="9"/>
      <c r="U29" s="9"/>
      <c r="V29" s="9"/>
      <c r="W29" s="9"/>
      <c r="X29" s="9"/>
      <c r="Y29" s="9"/>
      <c r="Z29" s="9"/>
      <c r="AD29" s="16" t="s">
        <v>205</v>
      </c>
      <c r="AE29" s="16" t="s">
        <v>205</v>
      </c>
      <c r="AF29" s="16" t="s">
        <v>205</v>
      </c>
    </row>
    <row r="30" spans="1:32">
      <c r="A30" s="2" t="s">
        <v>250</v>
      </c>
      <c r="C30" s="2">
        <v>58</v>
      </c>
      <c r="D30" s="15">
        <v>55</v>
      </c>
      <c r="I30" s="25" t="s">
        <v>195</v>
      </c>
      <c r="J30" s="9"/>
      <c r="K30" s="9"/>
      <c r="L30" s="9"/>
      <c r="M30" s="9"/>
      <c r="N30" s="9"/>
      <c r="O30" s="9"/>
      <c r="P30" s="16"/>
      <c r="Q30" s="16"/>
      <c r="R30" s="16"/>
      <c r="S30" s="9"/>
      <c r="T30" s="9"/>
      <c r="U30" s="9"/>
      <c r="V30" s="9"/>
      <c r="W30" s="9"/>
      <c r="X30" s="9"/>
      <c r="Y30" s="9"/>
      <c r="Z30" s="9"/>
      <c r="AD30" s="16" t="s">
        <v>205</v>
      </c>
      <c r="AE30" s="16" t="s">
        <v>205</v>
      </c>
      <c r="AF30" s="16" t="s">
        <v>205</v>
      </c>
    </row>
    <row r="31" spans="1:32">
      <c r="A31" s="2" t="s">
        <v>57</v>
      </c>
      <c r="C31" s="2">
        <v>59</v>
      </c>
      <c r="D31" s="15">
        <v>55</v>
      </c>
      <c r="I31" s="25" t="s">
        <v>196</v>
      </c>
      <c r="J31" s="9"/>
      <c r="K31" s="9"/>
      <c r="L31" s="9"/>
      <c r="M31" s="9"/>
      <c r="N31" s="9"/>
      <c r="O31" s="9"/>
      <c r="P31" s="16"/>
      <c r="Q31" s="16"/>
      <c r="R31" s="16"/>
      <c r="S31" s="9"/>
      <c r="T31" s="9"/>
      <c r="U31" s="9"/>
      <c r="V31" s="9"/>
      <c r="W31" s="9"/>
      <c r="X31" s="9"/>
      <c r="Y31" s="9"/>
      <c r="Z31" s="9"/>
      <c r="AD31" s="16" t="s">
        <v>205</v>
      </c>
      <c r="AE31" s="16" t="s">
        <v>205</v>
      </c>
      <c r="AF31" s="16" t="s">
        <v>205</v>
      </c>
    </row>
    <row r="32" spans="1:32">
      <c r="A32" s="2" t="s">
        <v>58</v>
      </c>
      <c r="C32" s="2">
        <v>60</v>
      </c>
      <c r="D32" s="15">
        <v>60</v>
      </c>
    </row>
    <row r="33" spans="1:4">
      <c r="A33" s="2" t="s">
        <v>309</v>
      </c>
      <c r="C33" s="2">
        <v>61</v>
      </c>
      <c r="D33" s="15">
        <v>60</v>
      </c>
    </row>
    <row r="34" spans="1:4">
      <c r="A34" s="2" t="s">
        <v>243</v>
      </c>
      <c r="C34" s="2">
        <v>62</v>
      </c>
      <c r="D34" s="15">
        <v>60</v>
      </c>
    </row>
    <row r="35" spans="1:4">
      <c r="A35" s="2" t="s">
        <v>200</v>
      </c>
      <c r="C35" s="2">
        <v>63</v>
      </c>
      <c r="D35" s="15">
        <v>60</v>
      </c>
    </row>
    <row r="36" spans="1:4">
      <c r="A36" s="2" t="s">
        <v>59</v>
      </c>
      <c r="C36" s="2">
        <v>64</v>
      </c>
      <c r="D36" s="15">
        <v>60</v>
      </c>
    </row>
    <row r="37" spans="1:4">
      <c r="A37" s="2" t="s">
        <v>60</v>
      </c>
      <c r="C37" s="2">
        <v>65</v>
      </c>
      <c r="D37" s="15">
        <v>65</v>
      </c>
    </row>
    <row r="38" spans="1:4">
      <c r="A38" s="2" t="s">
        <v>244</v>
      </c>
      <c r="C38" s="2">
        <v>66</v>
      </c>
      <c r="D38" s="15">
        <v>65</v>
      </c>
    </row>
    <row r="39" spans="1:4">
      <c r="A39" s="2" t="s">
        <v>225</v>
      </c>
      <c r="C39" s="2">
        <v>67</v>
      </c>
      <c r="D39" s="15">
        <v>65</v>
      </c>
    </row>
    <row r="40" spans="1:4">
      <c r="A40" s="2" t="s">
        <v>252</v>
      </c>
      <c r="C40" s="2">
        <v>68</v>
      </c>
      <c r="D40" s="15">
        <v>65</v>
      </c>
    </row>
    <row r="41" spans="1:4">
      <c r="A41" s="2" t="s">
        <v>226</v>
      </c>
      <c r="C41" s="2">
        <v>69</v>
      </c>
      <c r="D41" s="15">
        <v>65</v>
      </c>
    </row>
    <row r="42" spans="1:4">
      <c r="A42" s="2" t="s">
        <v>61</v>
      </c>
      <c r="C42" s="2">
        <v>70</v>
      </c>
      <c r="D42" s="15">
        <v>70</v>
      </c>
    </row>
    <row r="43" spans="1:4">
      <c r="A43" s="2" t="s">
        <v>245</v>
      </c>
      <c r="C43" s="2">
        <v>71</v>
      </c>
      <c r="D43" s="15">
        <v>70</v>
      </c>
    </row>
    <row r="44" spans="1:4">
      <c r="A44" s="2" t="s">
        <v>62</v>
      </c>
      <c r="C44" s="2">
        <v>72</v>
      </c>
      <c r="D44" s="15">
        <v>70</v>
      </c>
    </row>
    <row r="45" spans="1:4">
      <c r="A45" s="2" t="s">
        <v>246</v>
      </c>
      <c r="C45" s="2">
        <v>73</v>
      </c>
      <c r="D45" s="15">
        <v>70</v>
      </c>
    </row>
    <row r="46" spans="1:4">
      <c r="A46" s="2" t="s">
        <v>227</v>
      </c>
      <c r="C46" s="2">
        <v>74</v>
      </c>
      <c r="D46" s="15">
        <v>70</v>
      </c>
    </row>
    <row r="47" spans="1:4">
      <c r="A47" s="2" t="s">
        <v>63</v>
      </c>
      <c r="C47" s="2">
        <v>75</v>
      </c>
      <c r="D47" s="15">
        <v>75</v>
      </c>
    </row>
    <row r="48" spans="1:4">
      <c r="A48" s="2" t="s">
        <v>251</v>
      </c>
      <c r="C48" s="2">
        <v>76</v>
      </c>
      <c r="D48" s="15">
        <v>75</v>
      </c>
    </row>
    <row r="49" spans="1:4">
      <c r="A49" s="2" t="s">
        <v>64</v>
      </c>
      <c r="C49" s="2">
        <v>77</v>
      </c>
      <c r="D49" s="15">
        <v>75</v>
      </c>
    </row>
    <row r="50" spans="1:4">
      <c r="A50" s="2" t="s">
        <v>247</v>
      </c>
      <c r="C50" s="2">
        <v>78</v>
      </c>
      <c r="D50" s="15">
        <v>75</v>
      </c>
    </row>
    <row r="51" spans="1:4">
      <c r="A51" s="2" t="s">
        <v>65</v>
      </c>
      <c r="C51" s="2">
        <v>79</v>
      </c>
      <c r="D51" s="15">
        <v>75</v>
      </c>
    </row>
    <row r="52" spans="1:4">
      <c r="A52" s="2" t="s">
        <v>66</v>
      </c>
      <c r="C52" s="2">
        <v>80</v>
      </c>
      <c r="D52" s="15">
        <v>80</v>
      </c>
    </row>
    <row r="53" spans="1:4">
      <c r="A53" s="2" t="s">
        <v>248</v>
      </c>
      <c r="C53" s="2">
        <v>81</v>
      </c>
      <c r="D53" s="15">
        <v>80</v>
      </c>
    </row>
    <row r="54" spans="1:4">
      <c r="A54" s="2" t="s">
        <v>67</v>
      </c>
      <c r="C54" s="2">
        <v>82</v>
      </c>
      <c r="D54" s="15">
        <v>80</v>
      </c>
    </row>
    <row r="55" spans="1:4">
      <c r="A55" s="2" t="s">
        <v>257</v>
      </c>
      <c r="C55" s="2">
        <v>83</v>
      </c>
      <c r="D55" s="15">
        <v>80</v>
      </c>
    </row>
    <row r="56" spans="1:4">
      <c r="A56" s="2" t="s">
        <v>249</v>
      </c>
      <c r="C56" s="2">
        <v>84</v>
      </c>
      <c r="D56" s="15">
        <v>80</v>
      </c>
    </row>
    <row r="57" spans="1:4">
      <c r="A57" s="2" t="s">
        <v>228</v>
      </c>
      <c r="C57" s="2">
        <v>85</v>
      </c>
      <c r="D57" s="15">
        <v>85</v>
      </c>
    </row>
    <row r="58" spans="1:4">
      <c r="A58" s="2" t="s">
        <v>68</v>
      </c>
      <c r="C58" s="2">
        <v>86</v>
      </c>
      <c r="D58" s="15">
        <v>85</v>
      </c>
    </row>
    <row r="59" spans="1:4">
      <c r="A59" s="2" t="s">
        <v>69</v>
      </c>
      <c r="C59" s="2">
        <v>87</v>
      </c>
      <c r="D59" s="15">
        <v>85</v>
      </c>
    </row>
    <row r="60" spans="1:4">
      <c r="C60" s="2">
        <v>88</v>
      </c>
      <c r="D60" s="15">
        <v>85</v>
      </c>
    </row>
    <row r="61" spans="1:4">
      <c r="C61" s="2">
        <v>89</v>
      </c>
      <c r="D61" s="15">
        <v>85</v>
      </c>
    </row>
    <row r="62" spans="1:4">
      <c r="C62" s="2">
        <v>90</v>
      </c>
      <c r="D62" s="15">
        <v>90</v>
      </c>
    </row>
    <row r="63" spans="1:4">
      <c r="C63" s="2">
        <v>91</v>
      </c>
      <c r="D63" s="15">
        <v>90</v>
      </c>
    </row>
    <row r="64" spans="1:4">
      <c r="A64" s="157"/>
      <c r="C64" s="2">
        <v>92</v>
      </c>
      <c r="D64" s="15">
        <v>90</v>
      </c>
    </row>
    <row r="65" spans="1:4">
      <c r="C65" s="2">
        <v>93</v>
      </c>
      <c r="D65" s="15">
        <v>90</v>
      </c>
    </row>
    <row r="66" spans="1:4">
      <c r="C66" s="2">
        <v>94</v>
      </c>
      <c r="D66" s="15">
        <v>90</v>
      </c>
    </row>
    <row r="67" spans="1:4">
      <c r="C67" s="2">
        <v>95</v>
      </c>
      <c r="D67" s="15">
        <v>95</v>
      </c>
    </row>
    <row r="68" spans="1:4">
      <c r="C68" s="2">
        <v>96</v>
      </c>
      <c r="D68" s="15">
        <v>95</v>
      </c>
    </row>
    <row r="69" spans="1:4">
      <c r="A69" s="157"/>
      <c r="C69" s="2">
        <v>97</v>
      </c>
      <c r="D69" s="15">
        <v>95</v>
      </c>
    </row>
    <row r="70" spans="1:4">
      <c r="C70" s="2">
        <v>98</v>
      </c>
      <c r="D70" s="15">
        <v>95</v>
      </c>
    </row>
    <row r="71" spans="1:4">
      <c r="C71" s="2">
        <v>99</v>
      </c>
      <c r="D71" s="15">
        <v>95</v>
      </c>
    </row>
    <row r="72" spans="1:4">
      <c r="C72" s="2">
        <v>100</v>
      </c>
      <c r="D72" s="19">
        <v>100</v>
      </c>
    </row>
    <row r="73" spans="1:4">
      <c r="C73" s="24">
        <v>101</v>
      </c>
      <c r="D73" s="19">
        <v>100</v>
      </c>
    </row>
    <row r="74" spans="1:4">
      <c r="C74" s="2">
        <v>102</v>
      </c>
      <c r="D74" s="19">
        <v>100</v>
      </c>
    </row>
    <row r="75" spans="1:4">
      <c r="C75" s="2">
        <v>103</v>
      </c>
      <c r="D75" s="19">
        <v>100</v>
      </c>
    </row>
    <row r="76" spans="1:4">
      <c r="C76" s="2">
        <v>104</v>
      </c>
      <c r="D76" s="19">
        <v>100</v>
      </c>
    </row>
    <row r="77" spans="1:4">
      <c r="C77" s="2">
        <v>105</v>
      </c>
      <c r="D77" s="19">
        <v>100</v>
      </c>
    </row>
    <row r="78" spans="1:4">
      <c r="C78" s="24">
        <v>106</v>
      </c>
      <c r="D78" s="19">
        <v>100</v>
      </c>
    </row>
    <row r="79" spans="1:4">
      <c r="C79" s="2">
        <v>107</v>
      </c>
      <c r="D79" s="19">
        <v>100</v>
      </c>
    </row>
    <row r="80" spans="1:4">
      <c r="C80" s="2">
        <v>108</v>
      </c>
      <c r="D80" s="19">
        <v>100</v>
      </c>
    </row>
    <row r="81" spans="3:4">
      <c r="C81" s="2">
        <v>109</v>
      </c>
      <c r="D81" s="19">
        <v>100</v>
      </c>
    </row>
    <row r="82" spans="3:4">
      <c r="C82" s="2">
        <v>110</v>
      </c>
      <c r="D82" s="19">
        <v>100</v>
      </c>
    </row>
    <row r="83" spans="3:4">
      <c r="C83" s="24">
        <v>111</v>
      </c>
      <c r="D83" s="19">
        <v>100</v>
      </c>
    </row>
    <row r="84" spans="3:4">
      <c r="C84" s="2">
        <v>112</v>
      </c>
      <c r="D84" s="19">
        <v>100</v>
      </c>
    </row>
    <row r="85" spans="3:4">
      <c r="C85" s="2">
        <v>113</v>
      </c>
      <c r="D85" s="19">
        <v>100</v>
      </c>
    </row>
    <row r="86" spans="3:4">
      <c r="C86" s="2">
        <v>114</v>
      </c>
      <c r="D86" s="19">
        <v>100</v>
      </c>
    </row>
    <row r="87" spans="3:4">
      <c r="C87" s="2">
        <v>115</v>
      </c>
      <c r="D87" s="19">
        <v>100</v>
      </c>
    </row>
    <row r="88" spans="3:4">
      <c r="C88" s="24">
        <v>116</v>
      </c>
      <c r="D88" s="19">
        <v>100</v>
      </c>
    </row>
    <row r="89" spans="3:4">
      <c r="C89" s="2">
        <v>117</v>
      </c>
      <c r="D89" s="19">
        <v>100</v>
      </c>
    </row>
    <row r="90" spans="3:4">
      <c r="C90" s="2">
        <v>118</v>
      </c>
      <c r="D90" s="19">
        <v>100</v>
      </c>
    </row>
    <row r="91" spans="3:4">
      <c r="C91" s="2">
        <v>119</v>
      </c>
      <c r="D91" s="19">
        <v>100</v>
      </c>
    </row>
    <row r="92" spans="3:4">
      <c r="C92" s="2">
        <v>120</v>
      </c>
      <c r="D92" s="19">
        <v>100</v>
      </c>
    </row>
    <row r="93" spans="3:4">
      <c r="C93" s="24">
        <v>121</v>
      </c>
      <c r="D93" s="19">
        <v>100</v>
      </c>
    </row>
    <row r="94" spans="3:4">
      <c r="C94" s="2">
        <v>122</v>
      </c>
      <c r="D94" s="19">
        <v>100</v>
      </c>
    </row>
    <row r="95" spans="3:4">
      <c r="C95" s="2">
        <v>123</v>
      </c>
      <c r="D95" s="19">
        <v>100</v>
      </c>
    </row>
    <row r="96" spans="3:4">
      <c r="C96" s="2">
        <v>124</v>
      </c>
      <c r="D96" s="19">
        <v>100</v>
      </c>
    </row>
    <row r="97" spans="3:4">
      <c r="C97" s="2">
        <v>125</v>
      </c>
      <c r="D97" s="19">
        <v>100</v>
      </c>
    </row>
    <row r="98" spans="3:4">
      <c r="C98" s="24">
        <v>126</v>
      </c>
      <c r="D98" s="19">
        <v>100</v>
      </c>
    </row>
    <row r="99" spans="3:4">
      <c r="C99" s="2">
        <v>127</v>
      </c>
      <c r="D99" s="19">
        <v>100</v>
      </c>
    </row>
    <row r="100" spans="3:4">
      <c r="C100" s="2">
        <v>128</v>
      </c>
      <c r="D100" s="19">
        <v>100</v>
      </c>
    </row>
    <row r="101" spans="3:4">
      <c r="C101" s="2">
        <v>129</v>
      </c>
      <c r="D101" s="19">
        <v>100</v>
      </c>
    </row>
    <row r="102" spans="3:4">
      <c r="C102" s="2">
        <v>130</v>
      </c>
      <c r="D102" s="19">
        <v>100</v>
      </c>
    </row>
    <row r="103" spans="3:4">
      <c r="C103" s="24">
        <v>131</v>
      </c>
      <c r="D103" s="19">
        <v>100</v>
      </c>
    </row>
    <row r="104" spans="3:4">
      <c r="C104" s="2">
        <v>132</v>
      </c>
      <c r="D104" s="19">
        <v>100</v>
      </c>
    </row>
    <row r="105" spans="3:4">
      <c r="C105" s="2">
        <v>133</v>
      </c>
      <c r="D105" s="19">
        <v>100</v>
      </c>
    </row>
    <row r="106" spans="3:4">
      <c r="C106" s="2">
        <v>134</v>
      </c>
      <c r="D106" s="19">
        <v>100</v>
      </c>
    </row>
    <row r="107" spans="3:4">
      <c r="C107" s="2">
        <v>135</v>
      </c>
      <c r="D107" s="19">
        <v>100</v>
      </c>
    </row>
    <row r="108" spans="3:4">
      <c r="C108" s="24">
        <v>136</v>
      </c>
      <c r="D108" s="19">
        <v>100</v>
      </c>
    </row>
    <row r="109" spans="3:4">
      <c r="C109" s="2">
        <v>137</v>
      </c>
      <c r="D109" s="19">
        <v>100</v>
      </c>
    </row>
    <row r="110" spans="3:4">
      <c r="C110" s="2">
        <v>138</v>
      </c>
      <c r="D110" s="19">
        <v>100</v>
      </c>
    </row>
    <row r="111" spans="3:4">
      <c r="C111" s="2">
        <v>139</v>
      </c>
      <c r="D111" s="19">
        <v>100</v>
      </c>
    </row>
    <row r="112" spans="3:4">
      <c r="C112" s="2">
        <v>140</v>
      </c>
      <c r="D112" s="19">
        <v>100</v>
      </c>
    </row>
    <row r="113" spans="3:4">
      <c r="C113" s="24">
        <v>141</v>
      </c>
      <c r="D113" s="19">
        <v>100</v>
      </c>
    </row>
    <row r="114" spans="3:4">
      <c r="C114" s="2">
        <v>142</v>
      </c>
      <c r="D114" s="19">
        <v>100</v>
      </c>
    </row>
    <row r="115" spans="3:4">
      <c r="C115" s="2">
        <v>143</v>
      </c>
      <c r="D115" s="19">
        <v>100</v>
      </c>
    </row>
    <row r="116" spans="3:4">
      <c r="C116" s="2">
        <v>144</v>
      </c>
      <c r="D116" s="19">
        <v>100</v>
      </c>
    </row>
    <row r="117" spans="3:4">
      <c r="C117" s="2">
        <v>145</v>
      </c>
      <c r="D117" s="19">
        <v>100</v>
      </c>
    </row>
    <row r="118" spans="3:4">
      <c r="C118" s="24">
        <v>146</v>
      </c>
      <c r="D118" s="19">
        <v>100</v>
      </c>
    </row>
    <row r="119" spans="3:4">
      <c r="C119" s="2">
        <v>147</v>
      </c>
      <c r="D119" s="19">
        <v>100</v>
      </c>
    </row>
    <row r="120" spans="3:4">
      <c r="C120" s="2">
        <v>148</v>
      </c>
      <c r="D120" s="19">
        <v>100</v>
      </c>
    </row>
    <row r="121" spans="3:4">
      <c r="C121" s="2">
        <v>149</v>
      </c>
      <c r="D121" s="19">
        <v>100</v>
      </c>
    </row>
    <row r="122" spans="3:4">
      <c r="C122" s="2">
        <v>150</v>
      </c>
      <c r="D122" s="19">
        <v>100</v>
      </c>
    </row>
    <row r="123" spans="3:4">
      <c r="C123" s="24">
        <v>151</v>
      </c>
      <c r="D123" s="19">
        <v>100</v>
      </c>
    </row>
    <row r="124" spans="3:4">
      <c r="C124" s="2">
        <v>152</v>
      </c>
      <c r="D124" s="19">
        <v>100</v>
      </c>
    </row>
    <row r="125" spans="3:4">
      <c r="C125" s="2">
        <v>153</v>
      </c>
      <c r="D125" s="19">
        <v>100</v>
      </c>
    </row>
  </sheetData>
  <sheetProtection algorithmName="SHA-512" hashValue="aQ2nDHCjw4SQJdz/XMFH6kPETqUdj8MUdmReMzKj4+nwT1AxPa49MpHlBYBOnUx/DhcTgYzE4PhNPgFPU51r7w==" saltValue="h4WCVCzqyK+2NvbNluUwHg==" spinCount="100000" sheet="1" objects="1" scenarios="1"/>
  <sortState ref="A1:A125">
    <sortCondition ref="A1"/>
  </sortState>
  <phoneticPr fontId="25" type="noConversion"/>
  <conditionalFormatting sqref="A61:A1048576 A1:A59">
    <cfRule type="duplicateValues" dxfId="0" priority="1"/>
  </conditionalFormatting>
  <dataValidations count="1">
    <dataValidation type="list" allowBlank="1" showInputMessage="1" showErrorMessage="1" sqref="F5:F6">
      <formula1>"Y,N"</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Entry</vt:lpstr>
      <vt:lpstr>Relay</vt:lpstr>
      <vt:lpstr>Cover</vt:lpstr>
      <vt:lpstr>Appendix I</vt:lpstr>
      <vt:lpstr>Key</vt:lpstr>
      <vt:lpstr>Entry!Print_Area</vt:lpstr>
      <vt:lpstr>Entry!Print_Titles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James SK. Ho</cp:lastModifiedBy>
  <cp:lastPrinted>2021-02-02T07:17:24Z</cp:lastPrinted>
  <dcterms:created xsi:type="dcterms:W3CDTF">2015-06-05T18:19:34Z</dcterms:created>
  <dcterms:modified xsi:type="dcterms:W3CDTF">2022-10-17T03:39:27Z</dcterms:modified>
</cp:coreProperties>
</file>